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4" activeTab="13"/>
  </bookViews>
  <sheets>
    <sheet name="1_1" sheetId="1" r:id="rId1"/>
    <sheet name="2_1" sheetId="2" r:id="rId2"/>
    <sheet name="3_2" sheetId="3" r:id="rId3"/>
    <sheet name="4_2" sheetId="4" r:id="rId4"/>
    <sheet name="5_3" sheetId="5" r:id="rId5"/>
    <sheet name="6_3" sheetId="6" r:id="rId6"/>
    <sheet name="7_4" sheetId="7" r:id="rId7"/>
    <sheet name="8_4" sheetId="8" r:id="rId8"/>
    <sheet name="9_4" sheetId="9" r:id="rId9"/>
    <sheet name="10_4" sheetId="10" r:id="rId10"/>
    <sheet name="11A_5" sheetId="11" r:id="rId11"/>
    <sheet name="11 B_5" sheetId="12" r:id="rId12"/>
    <sheet name="12A_6" sheetId="13" r:id="rId13"/>
    <sheet name="12B_6" sheetId="14" r:id="rId14"/>
    <sheet name="12C_6" sheetId="15" r:id="rId15"/>
    <sheet name="13_7" sheetId="16" r:id="rId16"/>
  </sheets>
  <definedNames>
    <definedName name="Excel_BuiltIn_Database">'1_1'!$A$12:$D$27</definedName>
  </definedNames>
  <calcPr fullCalcOnLoad="1"/>
</workbook>
</file>

<file path=xl/sharedStrings.xml><?xml version="1.0" encoding="utf-8"?>
<sst xmlns="http://schemas.openxmlformats.org/spreadsheetml/2006/main" count="543" uniqueCount="320">
  <si>
    <t>CAPITULO I</t>
  </si>
  <si>
    <t>Planilla Anexa  1  al Articulo 1°</t>
  </si>
  <si>
    <t>ADMINISTRACION PROVINCIAL</t>
  </si>
  <si>
    <t>COMPOSICION DEL GASTO POR NATURALEZA ECONOMICA Y NIVEL INSTITUCIONAL</t>
  </si>
  <si>
    <t>NIVEL INSTITUCIONAL</t>
  </si>
  <si>
    <t>ECONOMICA</t>
  </si>
  <si>
    <t>ADMINISTRACION CENTRAL</t>
  </si>
  <si>
    <t>ORGANISMOS DESCENTRALIZA- DOS</t>
  </si>
  <si>
    <t>INSTITUCIONES DE SEGURIDAD SOCIAL</t>
  </si>
  <si>
    <t>TOTAL</t>
  </si>
  <si>
    <t>GASTOS CORRIENTES</t>
  </si>
  <si>
    <t xml:space="preserve">   GASTOS DE CONSUMO</t>
  </si>
  <si>
    <t xml:space="preserve">      REMUNERACIONES</t>
  </si>
  <si>
    <t xml:space="preserve">      BIENES Y SERVICIOS</t>
  </si>
  <si>
    <t xml:space="preserve">      PREVISIONES Y RESERVAS TECNICAS</t>
  </si>
  <si>
    <t xml:space="preserve">  RENTAS DE LA PROPIEDAD</t>
  </si>
  <si>
    <t xml:space="preserve">    INTERESES</t>
  </si>
  <si>
    <t xml:space="preserve">    ARRENDAMIENTO DE TIERRAS Y TERRENOS</t>
  </si>
  <si>
    <t xml:space="preserve">    DERECHOS SOBRE BIENES INTANGIBLES</t>
  </si>
  <si>
    <t xml:space="preserve">  PRESTACIONES DE LA SEGURIDAD SOCIAL</t>
  </si>
  <si>
    <t xml:space="preserve">  IMPUESTOS DIRECTOS</t>
  </si>
  <si>
    <t xml:space="preserve">  OTRAS PERDIDAS</t>
  </si>
  <si>
    <t xml:space="preserve">  TRANSFERENCIAS CORRIENTES</t>
  </si>
  <si>
    <t xml:space="preserve">    AL SECTOR PRIVADO</t>
  </si>
  <si>
    <t xml:space="preserve">    AL SECTOR PÚBLICO</t>
  </si>
  <si>
    <t>GASTOS DE CAPITAL</t>
  </si>
  <si>
    <t xml:space="preserve">  INVERSION REAL DIRECTA</t>
  </si>
  <si>
    <t xml:space="preserve">      FORMACION BRUTA DE CAPITAL FIJO</t>
  </si>
  <si>
    <t xml:space="preserve">      TIERRAS Y TERRENOS</t>
  </si>
  <si>
    <t xml:space="preserve">      ACTIVOS INTANGIBLES</t>
  </si>
  <si>
    <t xml:space="preserve"> TRANSFERENCIAS DE CAPITAL</t>
  </si>
  <si>
    <t xml:space="preserve">      AL SECTOR PRIVADO</t>
  </si>
  <si>
    <t xml:space="preserve">      AL SECTOR PUBLICO</t>
  </si>
  <si>
    <t xml:space="preserve"> INVERSION FINANCIERA</t>
  </si>
  <si>
    <t xml:space="preserve">     APORTES DE CAPITAL</t>
  </si>
  <si>
    <t xml:space="preserve">    CONCESION DE PRESTAMOS DE C. PLAZO</t>
  </si>
  <si>
    <t xml:space="preserve">     CONCESION DE PRESTAMOS DE C. PLAZO</t>
  </si>
  <si>
    <t xml:space="preserve">     CONCESION DE PRESTAMOS DE L. PLAZO</t>
  </si>
  <si>
    <t>Planilla Anexa  2  al Articulo 1°</t>
  </si>
  <si>
    <t xml:space="preserve">COMPOSICIÓN DE GASTOS POR FINALIDAD </t>
  </si>
  <si>
    <t>FINALIDAD/FUNCION</t>
  </si>
  <si>
    <t>ORGANISMOS DESCENTRALI- ZADOS</t>
  </si>
  <si>
    <t>ADMINISTRACION GUBERNAMENTAL</t>
  </si>
  <si>
    <t xml:space="preserve">   Legislativa</t>
  </si>
  <si>
    <t xml:space="preserve">   Judicial</t>
  </si>
  <si>
    <t xml:space="preserve">   Direccíon Superior Ejecutiva</t>
  </si>
  <si>
    <t xml:space="preserve">   Relaciones Interiores</t>
  </si>
  <si>
    <t xml:space="preserve">   Administración Fiscal</t>
  </si>
  <si>
    <t xml:space="preserve">   Control de la Gestión Pública</t>
  </si>
  <si>
    <t xml:space="preserve">   Información y Estadística Básica</t>
  </si>
  <si>
    <t>SERVICIOS DE SEGURIDAD</t>
  </si>
  <si>
    <t xml:space="preserve">   Seguridad Interior</t>
  </si>
  <si>
    <t xml:space="preserve">   Sistema Penal</t>
  </si>
  <si>
    <t>SERVICIOS SOCIALES</t>
  </si>
  <si>
    <t xml:space="preserve">   Salud</t>
  </si>
  <si>
    <t xml:space="preserve">   Promoción y Asistencia Social</t>
  </si>
  <si>
    <t xml:space="preserve">   Seguridad Social</t>
  </si>
  <si>
    <t xml:space="preserve">   Educación y Cultura</t>
  </si>
  <si>
    <t xml:space="preserve">   Trabajo</t>
  </si>
  <si>
    <t xml:space="preserve">   Vivienda y Urbanismo</t>
  </si>
  <si>
    <t xml:space="preserve">   Agua Potable y Alcantarillado</t>
  </si>
  <si>
    <t>SERVICIOS ECONOMICOS</t>
  </si>
  <si>
    <t xml:space="preserve">   Comunicaciones</t>
  </si>
  <si>
    <t xml:space="preserve">   Transporte</t>
  </si>
  <si>
    <t xml:space="preserve">   Ecología y Medio Ambiente</t>
  </si>
  <si>
    <t xml:space="preserve">   Agricultura</t>
  </si>
  <si>
    <t xml:space="preserve">   Industria</t>
  </si>
  <si>
    <t xml:space="preserve">   Comercio y Turismo</t>
  </si>
  <si>
    <t xml:space="preserve">   Seguros y Finanzas</t>
  </si>
  <si>
    <t>DEUDA PUBLICA</t>
  </si>
  <si>
    <t xml:space="preserve">   Servicio de la Deuda Pública</t>
  </si>
  <si>
    <t>Planilla Anexa  3  al Articulo 2°</t>
  </si>
  <si>
    <t>CALCULO DE RECURSOS POR NATURALEZA ECONOMICA Y NIVEL INSTITUCIONAL</t>
  </si>
  <si>
    <t>ORGANISMOS DESCENTRALIZA-DOS</t>
  </si>
  <si>
    <t>INGRESOS CORRIENTES</t>
  </si>
  <si>
    <r>
      <t xml:space="preserve">  </t>
    </r>
    <r>
      <rPr>
        <sz val="9"/>
        <rFont val="Lucida Sans Unicode"/>
        <family val="2"/>
      </rPr>
      <t xml:space="preserve"> </t>
    </r>
    <r>
      <rPr>
        <sz val="9"/>
        <rFont val="Arial"/>
        <family val="2"/>
      </rPr>
      <t>INGRESOS TRIBUTARIOS</t>
    </r>
  </si>
  <si>
    <t xml:space="preserve">          IMPUESTOS DIRECTOS PROVINCIALES</t>
  </si>
  <si>
    <t xml:space="preserve">          IMPUESTOS INDIRECTOS PROVINCIALES</t>
  </si>
  <si>
    <t xml:space="preserve">          IMPUESTOS NACIONALES</t>
  </si>
  <si>
    <t xml:space="preserve">    CONTRIBUCIONES A LA SEGURIDAD SOCIAL</t>
  </si>
  <si>
    <t xml:space="preserve">    INGRESOS NO TRIBUTARIOS</t>
  </si>
  <si>
    <t xml:space="preserve">          TASAS</t>
  </si>
  <si>
    <t xml:space="preserve">          DERECHOS</t>
  </si>
  <si>
    <t xml:space="preserve">          OTROS NO TRIBUTARIOS</t>
  </si>
  <si>
    <t xml:space="preserve">     VENTAS DE BIENES Y SERV. DE LA ADM. PUB.</t>
  </si>
  <si>
    <t xml:space="preserve">     RENTAS DE LA PROPIEDAD</t>
  </si>
  <si>
    <t xml:space="preserve">           INTERESES</t>
  </si>
  <si>
    <t xml:space="preserve">           ARRENDAMIENTO DE TIERRAS Y TERRENOS</t>
  </si>
  <si>
    <t xml:space="preserve">           DIFERENCIA DE CAMBIO</t>
  </si>
  <si>
    <t xml:space="preserve">     TRANSFERENCIAS CORRIENTES</t>
  </si>
  <si>
    <t xml:space="preserve">           DEL SECTOR PRIVADO</t>
  </si>
  <si>
    <t xml:space="preserve">           DEL SECTOR PUBLICO</t>
  </si>
  <si>
    <t xml:space="preserve">           DEL SECTOR EXTERNO</t>
  </si>
  <si>
    <t>RECURSOS DE CAPITAL</t>
  </si>
  <si>
    <t xml:space="preserve">     RECURSOS PROPIOS DE CAPITAL DE CAPITAL</t>
  </si>
  <si>
    <t xml:space="preserve">            VENTA DE ACTIVOS</t>
  </si>
  <si>
    <t xml:space="preserve">     TRANSFERENCIAS DE CAPITAL</t>
  </si>
  <si>
    <t xml:space="preserve">            DEL SECTOR PUBLICO</t>
  </si>
  <si>
    <t xml:space="preserve">            DEL SECTOR EXTERNO</t>
  </si>
  <si>
    <t xml:space="preserve">      DISMINUCION DE LA INVERSION FINANCIERA</t>
  </si>
  <si>
    <t xml:space="preserve">             RECUPERACION DE PRESTAMOS DE CORTO PLAZO</t>
  </si>
  <si>
    <t xml:space="preserve">             RECUPERACION DE PRESTAMOS DE LARGO PLAZO</t>
  </si>
  <si>
    <t>Planilla Anexa  4  al Articulo 2°</t>
  </si>
  <si>
    <t>COMPOSICION DE LOS RECURSOS POR RUBROS Y PROCEDENCIA</t>
  </si>
  <si>
    <t>ORGANISMOS DESCENTRALIZADOS</t>
  </si>
  <si>
    <t xml:space="preserve">CONCEPTOS      </t>
  </si>
  <si>
    <t>DE ORIGEN PROVINCIAL</t>
  </si>
  <si>
    <t>DE ORIGEN NACIONAL Y DE OTRAS JURISDICCIONES</t>
  </si>
  <si>
    <t>INGRESOS TRIBUTARIOS</t>
  </si>
  <si>
    <t>SOBRE LOS INGRESOS</t>
  </si>
  <si>
    <t>GANANCIAS</t>
  </si>
  <si>
    <t>SOBRE EL PATRIMONIO</t>
  </si>
  <si>
    <t>ACTIVOS</t>
  </si>
  <si>
    <t>IMPUESTO INMOBILIARIO</t>
  </si>
  <si>
    <t xml:space="preserve">PATENTE UNICA S/VEHICULOS </t>
  </si>
  <si>
    <t>BIENES PERSONALES</t>
  </si>
  <si>
    <t>SOBRE LA PRODUCCION, EL CONSUMO Y LAS TRANSACCIONES</t>
  </si>
  <si>
    <t>VALOR AGREGADO</t>
  </si>
  <si>
    <t>INTERNOS UNIFICADOS</t>
  </si>
  <si>
    <t>COMBUSTIBLES LIQUIDOS</t>
  </si>
  <si>
    <t>IMPUESTOS DE SELLOS Y TASAS RETRIB. DE SERVICIOS</t>
  </si>
  <si>
    <t>IMPUESTOS SOBRE LOS INGRESOS BRUTOS</t>
  </si>
  <si>
    <t>OTROS TRIBUTOS DE ORIGEN NACIONAL</t>
  </si>
  <si>
    <t xml:space="preserve">         COMP. 13 % - LEY 25570</t>
  </si>
  <si>
    <t>OTROS TRIBUTOS DE ORIGEN PROVINCIAL</t>
  </si>
  <si>
    <t>REGIMEN GARANTÍA Y FONDOS NACIONALES</t>
  </si>
  <si>
    <t>INGRESOS NO TRIBUTARIOS</t>
  </si>
  <si>
    <t>CONTRIBUCIONES</t>
  </si>
  <si>
    <t>CAJA DE JUBILACIONES Y PENSIONES DE LA PROVINCIA</t>
  </si>
  <si>
    <t>APORTES PERSONALES</t>
  </si>
  <si>
    <t>CONTRIBUCIONES PATRONALES</t>
  </si>
  <si>
    <t>OTROS</t>
  </si>
  <si>
    <t>INSTITUTO AUTÁRQUICO PROVINCIAL DE OBRA SOCIAL</t>
  </si>
  <si>
    <t>OTRAS ENTIDADES</t>
  </si>
  <si>
    <t>VENTA DE BIENES Y SERVICIOS DE ADMINISTRACION PROVINCIAL</t>
  </si>
  <si>
    <t>RENTA DE LA PROPIEDAD</t>
  </si>
  <si>
    <t>TRANSFERENCIAS CORRIENTES</t>
  </si>
  <si>
    <t>RECURSOS PROPIOS DE CAPITAL</t>
  </si>
  <si>
    <t>TRANSFERENCIAS DE CAPITAL</t>
  </si>
  <si>
    <t>RECUPERACION DE PRESTAMOS DE CORTO PLAZO</t>
  </si>
  <si>
    <t>RECUPERACION DE PRESTAMOS DE LARGO PLAZO</t>
  </si>
  <si>
    <t>Planilla Anexa  5  al Articulo 3°</t>
  </si>
  <si>
    <t>CONTRIBUCIONES FIGURATIVAS</t>
  </si>
  <si>
    <t>ADMINISTRA- CION CENTRAL</t>
  </si>
  <si>
    <t>ORGANISMOS DESCENTRALI-ZADOS</t>
  </si>
  <si>
    <t xml:space="preserve">INGRESOS CORRIENTES                                         </t>
  </si>
  <si>
    <t xml:space="preserve">    CONTRIBUCIONES FIGURATIVAS PARA FINANCIACIONES </t>
  </si>
  <si>
    <t xml:space="preserve">    CORRIENTES                 </t>
  </si>
  <si>
    <t xml:space="preserve">RECURSOS DE CAPITAL                                         </t>
  </si>
  <si>
    <t xml:space="preserve">    DE CAPITAL              </t>
  </si>
  <si>
    <t>TOTAL  CONTRIBUCIONES FIGURATIVAS</t>
  </si>
  <si>
    <t>Planilla Anexa  6  al Articulo 3°</t>
  </si>
  <si>
    <t>GASTOS FIGURATIVOS</t>
  </si>
  <si>
    <t>ADMINISTRA-CION CENTRAL</t>
  </si>
  <si>
    <t>GASTOS FIGURATIVOS DE LA ADMINISTRACION PROVINCIAL PARA TRANSACCIONES CORRIENTES</t>
  </si>
  <si>
    <t xml:space="preserve">      CONTRIBUCION A LA ADMINISTRACION CENTRAL</t>
  </si>
  <si>
    <t xml:space="preserve">      CONTRIBUCION A INSTITUCIONES DESCENTRALIZADAS</t>
  </si>
  <si>
    <t xml:space="preserve">      CONTRIBUCION A INSTITUCIONES DE SEGURIDAD SOCIAL</t>
  </si>
  <si>
    <t>GASTOS FIGURATIVOS DE LA ADMINISTRACION PROVINCIAL PARA TRANSACCIONES DE CAPITAL</t>
  </si>
  <si>
    <t>Planilla Anexa  7  al Articulo 4°</t>
  </si>
  <si>
    <t>FUENTES FINANCIERAS</t>
  </si>
  <si>
    <t>INSTITUCIO- NES DE SEGUIDAD SOCIAL</t>
  </si>
  <si>
    <t xml:space="preserve"> FUENTES FINANCIERAS</t>
  </si>
  <si>
    <t>A-  DISMINUCION DE LA INVERSION FINANCIERA</t>
  </si>
  <si>
    <t xml:space="preserve">       VENTA DE TÍTULOS Y VALORES</t>
  </si>
  <si>
    <t xml:space="preserve">       DISMINUCION OTROS ACTIVOS FINANCIEROS</t>
  </si>
  <si>
    <t>B-  ENDEUDAMIENTO PUBLICO E INCREMENTO OTROS PASIVOS</t>
  </si>
  <si>
    <t xml:space="preserve">       INCREMENTO OTROS PASIVOS</t>
  </si>
  <si>
    <t xml:space="preserve">       COLOCACIÓN DEUDA INTERNA A LARGO PLAZO</t>
  </si>
  <si>
    <t xml:space="preserve">3.     COLOCACION DE DEUDA INT. A LARGO PLAZO </t>
  </si>
  <si>
    <t xml:space="preserve">       OBTENCION DE PRESTAMOS A LARGO PLAZO</t>
  </si>
  <si>
    <t xml:space="preserve">               Del Sector Externo</t>
  </si>
  <si>
    <t>Planilla Anexa  8  al Articulo 4°</t>
  </si>
  <si>
    <t>APLICACIONES FINANCIERAS</t>
  </si>
  <si>
    <t xml:space="preserve">  INVERSIÓN FINANCIERA </t>
  </si>
  <si>
    <t xml:space="preserve">     ADQUISICIÓN TITULOS Y VALORES</t>
  </si>
  <si>
    <t xml:space="preserve">     INCREMENTO DE OTROS ACTIVOS FINANCIEROS</t>
  </si>
  <si>
    <t xml:space="preserve">   INVERSION FINANCIERA</t>
  </si>
  <si>
    <t xml:space="preserve">          ADQUISICION DE TITULOS Y VALORES</t>
  </si>
  <si>
    <t xml:space="preserve">          INCREMENTO OTROS ACTIVOS FINANCIEROS</t>
  </si>
  <si>
    <t xml:space="preserve">                   INCREMENTO DE DISPONIBILIDADES  </t>
  </si>
  <si>
    <t xml:space="preserve">                   INCREMENTO DE ACTIVOS DIFERIDOS</t>
  </si>
  <si>
    <t xml:space="preserve">    AMORTIZACION DE DEUDA Y DISMINUCION  DE OTROS PASIVOS</t>
  </si>
  <si>
    <t xml:space="preserve">          AMORTIZACION DE DEUDA INTERNA A C/ PLAZO</t>
  </si>
  <si>
    <t xml:space="preserve">    AMORTIZACION DE PRESTAMO A C/PLAZO</t>
  </si>
  <si>
    <t xml:space="preserve">          DISMINUCION DE OTROS PASIVOS</t>
  </si>
  <si>
    <t xml:space="preserve">           DISMINUCIÓN DE PASIVOS DIFERIDOS</t>
  </si>
  <si>
    <t xml:space="preserve">                   DISMINUCION DE CUENTAS A PAGAR</t>
  </si>
  <si>
    <t xml:space="preserve">                   DISMINUCION DE DOCUMENTOS A PAGAR</t>
  </si>
  <si>
    <t xml:space="preserve">           AMORTIZACION DE DEUDA INTERNA A L/PLAZO</t>
  </si>
  <si>
    <t xml:space="preserve">           AMORTIZACION DE PRESTAMO A L/PLAZO</t>
  </si>
  <si>
    <t xml:space="preserve">                   DEL SECTOR PRIVADO</t>
  </si>
  <si>
    <t xml:space="preserve">                   DEL SECTOR PÚBLICO</t>
  </si>
  <si>
    <t xml:space="preserve">                   AL SECTOR EXTERNO</t>
  </si>
  <si>
    <t>Planilla Anexa  9  al Articulo 4°</t>
  </si>
  <si>
    <t>CONTRIBUCIONES FIGURATIVAS PARA APLICACIONES FINANCIERAS</t>
  </si>
  <si>
    <t xml:space="preserve">   CONTRIBUCIONES FIGURATIVAS PARA APLICACIONES FINANCIERAS</t>
  </si>
  <si>
    <t>TOTAL CONTRIBUCIONES FIGURATIVAS</t>
  </si>
  <si>
    <t>Planilla Anexa  10 al Artículo 4°</t>
  </si>
  <si>
    <t>GASTOS FIGURATIVOS PARA APLICACIONES FINANCIERAS</t>
  </si>
  <si>
    <t>INSTITUCIO- NES DE SEGURIDAD SOCIAL</t>
  </si>
  <si>
    <t>GASTOS FIGURATIVOS DE LA ADMINISTRACION PROVINCIAL PARA APLICACIONES FINANCIERAS</t>
  </si>
  <si>
    <t xml:space="preserve">              CONTRIBUCIONES A LA ADMINISTRACIÓN CENTRAL</t>
  </si>
  <si>
    <t xml:space="preserve">              CONTRIBUCION A INSTITUCIONES DESCENTRALIZADAS</t>
  </si>
  <si>
    <t>Planilla anexa 11 A  al art. 5°</t>
  </si>
  <si>
    <t>COMPOSICION DEL GASTO POR OBJETO Y NIVEL INSTITUCIONAL</t>
  </si>
  <si>
    <t>NIVEL  INSTITUCIONAL</t>
  </si>
  <si>
    <t>INCISO</t>
  </si>
  <si>
    <t>GASTOS EN PERSONAL</t>
  </si>
  <si>
    <t>BIENES DE CONSUMO</t>
  </si>
  <si>
    <t>SERVICIOS NO PERSONALES</t>
  </si>
  <si>
    <t>BIENES DE USO</t>
  </si>
  <si>
    <t>INVERSION REAL</t>
  </si>
  <si>
    <t>TRANSFERENCIAS</t>
  </si>
  <si>
    <t>ACTIVOS FINANCIEROS</t>
  </si>
  <si>
    <t>INTERESES DE LA DEUDA</t>
  </si>
  <si>
    <t>OTROS GASTOS</t>
  </si>
  <si>
    <t xml:space="preserve">TOTAL </t>
  </si>
  <si>
    <t>(ANEXO 1 AL ART. 1)</t>
  </si>
  <si>
    <t>(ANEXOS 8 AL ART. 4 DE LA LEY)</t>
  </si>
  <si>
    <t>(ANEXOS 6 AL ART 3 Y 10 AL ART. 4 DE LA LEY)</t>
  </si>
  <si>
    <t>CAPÍTULO I</t>
  </si>
  <si>
    <t>Planilla Anexa 11 B  al Artículo 5</t>
  </si>
  <si>
    <t xml:space="preserve">ADMINISTRACION PROVINCIAL </t>
  </si>
  <si>
    <t>COMPOSICIÓN DEL GASTO POR NIVEL INSTITUCIONAL Y DISTRIBUCIÓN GEOGRÁFICA</t>
  </si>
  <si>
    <t>PROVINCIA - DEPARTAMENTOS</t>
  </si>
  <si>
    <t>ORGANISMOS DESCENTRALI ZADOS</t>
  </si>
  <si>
    <t>Provincia de Santa Fe</t>
  </si>
  <si>
    <t>Belgrano</t>
  </si>
  <si>
    <t>Caseros</t>
  </si>
  <si>
    <t>Castellanos</t>
  </si>
  <si>
    <t>Constitución</t>
  </si>
  <si>
    <t>Garay</t>
  </si>
  <si>
    <t>General Lopez</t>
  </si>
  <si>
    <t>General Obligado</t>
  </si>
  <si>
    <t>Iriondo</t>
  </si>
  <si>
    <t>La Capital</t>
  </si>
  <si>
    <t>Las Colonias</t>
  </si>
  <si>
    <t>9 de Julio</t>
  </si>
  <si>
    <t>Rosario</t>
  </si>
  <si>
    <t>San Cristobal</t>
  </si>
  <si>
    <t>San Javier</t>
  </si>
  <si>
    <t>San Jerónimo</t>
  </si>
  <si>
    <t>San Justo</t>
  </si>
  <si>
    <t>San Lorenzo</t>
  </si>
  <si>
    <t>San Martín</t>
  </si>
  <si>
    <t>Vera</t>
  </si>
  <si>
    <t>Interdepartamental</t>
  </si>
  <si>
    <t>Provincial</t>
  </si>
  <si>
    <t>Interprovincial</t>
  </si>
  <si>
    <t>Extraprovincial</t>
  </si>
  <si>
    <t>Ciudad Autónoma de Buenos Aires</t>
  </si>
  <si>
    <t>Provincia de Córdoba</t>
  </si>
  <si>
    <r>
      <t>TOTAL</t>
    </r>
    <r>
      <rPr>
        <b/>
        <sz val="10"/>
        <rFont val="Arial"/>
        <family val="2"/>
      </rPr>
      <t xml:space="preserve"> (ANEXO 1 AL ART. 1)</t>
    </r>
  </si>
  <si>
    <t>Planilla Anexa 12 A al Artículo 6º</t>
  </si>
  <si>
    <t>RECURSOS HUMANOS</t>
  </si>
  <si>
    <t>CARGOS</t>
  </si>
  <si>
    <t>HORAS CATEDRA</t>
  </si>
  <si>
    <t>JURISDICCIONES</t>
  </si>
  <si>
    <t>Permanentes</t>
  </si>
  <si>
    <t>Temporarios</t>
  </si>
  <si>
    <t>Temporarias</t>
  </si>
  <si>
    <t>Poder Legislativo Provincial</t>
  </si>
  <si>
    <t xml:space="preserve">     *Cámara de Senadores</t>
  </si>
  <si>
    <t xml:space="preserve">     *Cámara de Diputados</t>
  </si>
  <si>
    <t xml:space="preserve">     *Tribunal de Cuentas de la Provincia</t>
  </si>
  <si>
    <t xml:space="preserve">Poder Judicial </t>
  </si>
  <si>
    <t>Poder Ejecutivo - Gobernación</t>
  </si>
  <si>
    <t>Ministerio de Gobierno y Reforma del Estado</t>
  </si>
  <si>
    <t>Ministerio de Justicia y Derechos Humanos</t>
  </si>
  <si>
    <t>Ministerio de Seguridad</t>
  </si>
  <si>
    <t>Ministerio de la Producción</t>
  </si>
  <si>
    <t>Ministerio de Economía</t>
  </si>
  <si>
    <t>Ministerio de Educación</t>
  </si>
  <si>
    <t xml:space="preserve">Ministerio de Salud </t>
  </si>
  <si>
    <t>Ministerio de Obras Públicas y Vivienda</t>
  </si>
  <si>
    <t>Ministerio de Aguas, Serv. Públicos y Medio Ambiente</t>
  </si>
  <si>
    <t>Ministerio de Trabajo y Seg. Social</t>
  </si>
  <si>
    <t>Ministerio de Desarrollo Social</t>
  </si>
  <si>
    <t>Ministerio de Innovación y Cultura</t>
  </si>
  <si>
    <t xml:space="preserve">Secretaría de Est. de Ciencia, Tecnología  e Innovación </t>
  </si>
  <si>
    <t>Fiscalía de Estado</t>
  </si>
  <si>
    <t>Defensoría del Pueblo</t>
  </si>
  <si>
    <t>Sindicatura General de la Provincia</t>
  </si>
  <si>
    <t>Instituto Autárquico Provincial de Indust. Penitenciarias</t>
  </si>
  <si>
    <t>Ente Zona Franca Santafesina</t>
  </si>
  <si>
    <t>Administración Provincial de Impuestos</t>
  </si>
  <si>
    <t>Servicio de Catastro e Información  Territorial</t>
  </si>
  <si>
    <t>Caja de Asistencia Social - Lotería</t>
  </si>
  <si>
    <t>Agencia Santafesina de Seguridad Alimentaria</t>
  </si>
  <si>
    <t>Dirección Provincial de Vialidad</t>
  </si>
  <si>
    <t>Dirección  Provincial de Vivienda y Urbanismo</t>
  </si>
  <si>
    <t xml:space="preserve">Aeropuerto Internacional de Rosario </t>
  </si>
  <si>
    <t>Ente Regulador de Servicios Sanitarios</t>
  </si>
  <si>
    <t>DI.P.O.S. (Residual)</t>
  </si>
  <si>
    <t>Caja de Jubilaciones y Pensiones de la Prov.</t>
  </si>
  <si>
    <t>Instituto Autárquico Prov. de Obra Social</t>
  </si>
  <si>
    <t>TOTAL ADMINISTRACION PROVINCIAL</t>
  </si>
  <si>
    <t>Empresa Provincial de la Energía</t>
  </si>
  <si>
    <t>Planilla Anexa 12 B al Artículo 6º</t>
  </si>
  <si>
    <t>Proyecto</t>
  </si>
  <si>
    <t>Ley 13226</t>
  </si>
  <si>
    <t>Diferencias</t>
  </si>
  <si>
    <t>Planilla Anexa 12 C al Artículo 6º</t>
  </si>
  <si>
    <t>Proyecto Remitido</t>
  </si>
  <si>
    <t xml:space="preserve">CAPITULO I </t>
  </si>
  <si>
    <t>Planilla Anexa 13 a los Articulos 7°, 8°, 9° y 10°</t>
  </si>
  <si>
    <t>CUPOS FISCALES</t>
  </si>
  <si>
    <t>-en pesos-</t>
  </si>
  <si>
    <t>NORMA LEGAL</t>
  </si>
  <si>
    <t>ARTICULOS LEY DE PRESUPUESTO</t>
  </si>
  <si>
    <t>CUPO FISCAL</t>
  </si>
  <si>
    <t>Artículos 26 y 27 Ley 10.554</t>
  </si>
  <si>
    <t>Artículo 7</t>
  </si>
  <si>
    <t>Artículo 24 de la Ley 10.552</t>
  </si>
  <si>
    <t xml:space="preserve">Artículo 8 </t>
  </si>
  <si>
    <t>Artículo 4 Ley 8.225 (modif. por art. 1 Ley 12.594)</t>
  </si>
  <si>
    <t>Artículo 9</t>
  </si>
  <si>
    <t>Artículo 12 Ley 12.692 y artículo 3º Decreto Reglamentario Nro 158/07</t>
  </si>
  <si>
    <t>Artículo 10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</si>
</sst>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_(* #,##0.00_);_(* \(#,##0.00\);_(* \-??_);_(@_)"/>
    <numFmt numFmtId="167" formatCode="_ * #,##0_ ;_ * \-#,##0_ ;_ * \-_ ;_ @_ "/>
    <numFmt numFmtId="168" formatCode="_(* #,##0_);_(* \(#,##0\);_(* \-??_);_(@_)"/>
    <numFmt numFmtId="169" formatCode="_(* #,##0_);_(* \(#,##0\);_(* \-_);_(@_)"/>
    <numFmt numFmtId="170" formatCode="_ * #,##0_ ;_ * \-#,##0_ ;_ * \-??_ ;_ @_ "/>
    <numFmt numFmtId="171" formatCode="0"/>
    <numFmt numFmtId="172" formatCode="0.00"/>
    <numFmt numFmtId="173" formatCode="_-* #,##0.0\ _P_t_s_-;\-* #,##0.0\ _P_t_s_-;_-* &quot;- &quot;_P_t_s_-;_-@_-"/>
    <numFmt numFmtId="174" formatCode="@"/>
    <numFmt numFmtId="175" formatCode="0.0000"/>
  </numFmts>
  <fonts count="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Lucida Sans Unicode"/>
      <family val="2"/>
    </font>
    <font>
      <sz val="9"/>
      <name val="Lucida Sans Unicode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0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15" applyNumberFormat="1" applyFont="1" applyFill="1" applyBorder="1" applyAlignment="1" applyProtection="1">
      <alignment/>
      <protection/>
    </xf>
    <xf numFmtId="165" fontId="1" fillId="0" borderId="9" xfId="0" applyNumberFormat="1" applyFont="1" applyFill="1" applyBorder="1" applyAlignment="1" applyProtection="1">
      <alignment/>
      <protection/>
    </xf>
    <xf numFmtId="165" fontId="1" fillId="0" borderId="10" xfId="15" applyNumberFormat="1" applyFont="1" applyFill="1" applyBorder="1" applyAlignment="1" applyProtection="1">
      <alignment/>
      <protection/>
    </xf>
    <xf numFmtId="165" fontId="1" fillId="0" borderId="6" xfId="15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2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15" applyNumberFormat="1" applyFont="1" applyFill="1" applyBorder="1" applyAlignment="1" applyProtection="1">
      <alignment/>
      <protection/>
    </xf>
    <xf numFmtId="165" fontId="1" fillId="0" borderId="19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1" fillId="0" borderId="19" xfId="0" applyNumberFormat="1" applyFont="1" applyFill="1" applyBorder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" fillId="0" borderId="4" xfId="0" applyFont="1" applyBorder="1" applyAlignment="1">
      <alignment/>
    </xf>
    <xf numFmtId="164" fontId="1" fillId="0" borderId="23" xfId="0" applyFont="1" applyBorder="1" applyAlignment="1">
      <alignment/>
    </xf>
    <xf numFmtId="164" fontId="1" fillId="0" borderId="18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24" xfId="0" applyFont="1" applyBorder="1" applyAlignment="1">
      <alignment horizontal="center" vertical="center"/>
    </xf>
    <xf numFmtId="164" fontId="2" fillId="0" borderId="12" xfId="0" applyFont="1" applyBorder="1" applyAlignment="1">
      <alignment/>
    </xf>
    <xf numFmtId="164" fontId="2" fillId="0" borderId="25" xfId="0" applyFont="1" applyBorder="1" applyAlignment="1">
      <alignment horizontal="center" vertical="center" wrapText="1"/>
    </xf>
    <xf numFmtId="164" fontId="2" fillId="0" borderId="26" xfId="0" applyFont="1" applyBorder="1" applyAlignment="1">
      <alignment horizontal="center" vertical="center" wrapText="1"/>
    </xf>
    <xf numFmtId="164" fontId="2" fillId="0" borderId="27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8" xfId="0" applyFont="1" applyBorder="1" applyAlignment="1">
      <alignment horizontal="center" vertical="center" wrapText="1"/>
    </xf>
    <xf numFmtId="164" fontId="2" fillId="0" borderId="24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8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29" xfId="0" applyNumberFormat="1" applyFont="1" applyFill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4" fontId="0" fillId="0" borderId="6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ont="1" applyFill="1" applyBorder="1" applyAlignment="1">
      <alignment/>
    </xf>
    <xf numFmtId="167" fontId="0" fillId="0" borderId="6" xfId="0" applyNumberFormat="1" applyFont="1" applyBorder="1" applyAlignment="1">
      <alignment/>
    </xf>
    <xf numFmtId="168" fontId="0" fillId="0" borderId="6" xfId="15" applyNumberFormat="1" applyFont="1" applyFill="1" applyBorder="1" applyAlignment="1" applyProtection="1">
      <alignment/>
      <protection/>
    </xf>
    <xf numFmtId="169" fontId="0" fillId="0" borderId="9" xfId="16" applyFont="1" applyFill="1" applyBorder="1" applyAlignment="1" applyProtection="1">
      <alignment horizontal="right"/>
      <protection/>
    </xf>
    <xf numFmtId="167" fontId="0" fillId="0" borderId="6" xfId="0" applyNumberFormat="1" applyFont="1" applyFill="1" applyBorder="1" applyAlignment="1">
      <alignment/>
    </xf>
    <xf numFmtId="170" fontId="0" fillId="0" borderId="6" xfId="15" applyNumberFormat="1" applyFont="1" applyFill="1" applyBorder="1" applyAlignment="1" applyProtection="1">
      <alignment/>
      <protection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5" xfId="0" applyFont="1" applyBorder="1" applyAlignment="1">
      <alignment horizontal="center"/>
    </xf>
    <xf numFmtId="165" fontId="0" fillId="0" borderId="33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3" xfId="0" applyNumberFormat="1" applyFont="1" applyFill="1" applyBorder="1" applyAlignment="1">
      <alignment/>
    </xf>
    <xf numFmtId="165" fontId="0" fillId="0" borderId="35" xfId="0" applyNumberFormat="1" applyFont="1" applyBorder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5" fontId="3" fillId="0" borderId="0" xfId="0" applyNumberFormat="1" applyFont="1" applyAlignment="1">
      <alignment horizontal="center"/>
    </xf>
    <xf numFmtId="171" fontId="0" fillId="0" borderId="4" xfId="0" applyNumberFormat="1" applyFont="1" applyBorder="1" applyAlignment="1">
      <alignment/>
    </xf>
    <xf numFmtId="172" fontId="0" fillId="0" borderId="2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 vertical="center" wrapText="1"/>
    </xf>
    <xf numFmtId="171" fontId="0" fillId="0" borderId="12" xfId="0" applyNumberFormat="1" applyFont="1" applyBorder="1" applyAlignment="1">
      <alignment horizontal="center"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72" fontId="0" fillId="0" borderId="26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1" xfId="0" applyNumberFormat="1" applyFont="1" applyBorder="1" applyAlignment="1">
      <alignment horizontal="justify" wrapText="1"/>
    </xf>
    <xf numFmtId="165" fontId="1" fillId="0" borderId="0" xfId="15" applyNumberFormat="1" applyFont="1" applyFill="1" applyBorder="1" applyAlignment="1" applyProtection="1">
      <alignment/>
      <protection/>
    </xf>
    <xf numFmtId="165" fontId="1" fillId="0" borderId="11" xfId="0" applyNumberFormat="1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171" fontId="3" fillId="0" borderId="0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1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171" fontId="1" fillId="0" borderId="3" xfId="0" applyNumberFormat="1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1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1" fontId="1" fillId="0" borderId="11" xfId="0" applyNumberFormat="1" applyFont="1" applyBorder="1" applyAlignment="1">
      <alignment wrapText="1"/>
    </xf>
    <xf numFmtId="168" fontId="1" fillId="0" borderId="19" xfId="15" applyNumberFormat="1" applyFont="1" applyFill="1" applyBorder="1" applyAlignment="1" applyProtection="1">
      <alignment/>
      <protection/>
    </xf>
    <xf numFmtId="168" fontId="1" fillId="0" borderId="20" xfId="15" applyNumberFormat="1" applyFont="1" applyFill="1" applyBorder="1" applyAlignment="1" applyProtection="1">
      <alignment/>
      <protection/>
    </xf>
    <xf numFmtId="171" fontId="6" fillId="0" borderId="11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64" fontId="1" fillId="0" borderId="11" xfId="0" applyFont="1" applyBorder="1" applyAlignment="1">
      <alignment/>
    </xf>
    <xf numFmtId="171" fontId="1" fillId="0" borderId="11" xfId="0" applyNumberFormat="1" applyFont="1" applyBorder="1" applyAlignment="1">
      <alignment horizontal="center"/>
    </xf>
    <xf numFmtId="171" fontId="1" fillId="0" borderId="21" xfId="0" applyNumberFormat="1" applyFont="1" applyBorder="1" applyAlignment="1">
      <alignment/>
    </xf>
    <xf numFmtId="168" fontId="1" fillId="0" borderId="22" xfId="15" applyNumberFormat="1" applyFont="1" applyFill="1" applyBorder="1" applyAlignment="1" applyProtection="1">
      <alignment/>
      <protection/>
    </xf>
    <xf numFmtId="168" fontId="1" fillId="0" borderId="26" xfId="15" applyNumberFormat="1" applyFont="1" applyFill="1" applyBorder="1" applyAlignment="1" applyProtection="1">
      <alignment/>
      <protection/>
    </xf>
    <xf numFmtId="17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/>
    </xf>
    <xf numFmtId="165" fontId="0" fillId="0" borderId="19" xfId="15" applyNumberFormat="1" applyFont="1" applyFill="1" applyBorder="1" applyAlignment="1" applyProtection="1">
      <alignment/>
      <protection/>
    </xf>
    <xf numFmtId="165" fontId="0" fillId="0" borderId="20" xfId="15" applyNumberFormat="1" applyFont="1" applyFill="1" applyBorder="1" applyAlignment="1" applyProtection="1">
      <alignment/>
      <protection/>
    </xf>
    <xf numFmtId="165" fontId="0" fillId="0" borderId="11" xfId="0" applyNumberFormat="1" applyFont="1" applyBorder="1" applyAlignment="1">
      <alignment horizontal="left"/>
    </xf>
    <xf numFmtId="165" fontId="0" fillId="0" borderId="11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/>
    </xf>
    <xf numFmtId="165" fontId="0" fillId="0" borderId="22" xfId="15" applyNumberFormat="1" applyFont="1" applyFill="1" applyBorder="1" applyAlignment="1" applyProtection="1">
      <alignment/>
      <protection/>
    </xf>
    <xf numFmtId="165" fontId="0" fillId="0" borderId="26" xfId="15" applyNumberFormat="1" applyFont="1" applyFill="1" applyBorder="1" applyAlignment="1" applyProtection="1">
      <alignment/>
      <protection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/>
    </xf>
    <xf numFmtId="165" fontId="0" fillId="0" borderId="10" xfId="15" applyNumberFormat="1" applyFont="1" applyFill="1" applyBorder="1" applyAlignment="1" applyProtection="1">
      <alignment/>
      <protection/>
    </xf>
    <xf numFmtId="165" fontId="3" fillId="0" borderId="11" xfId="0" applyNumberFormat="1" applyFont="1" applyBorder="1" applyAlignment="1">
      <alignment horizontal="left"/>
    </xf>
    <xf numFmtId="165" fontId="0" fillId="0" borderId="0" xfId="15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/>
      <protection/>
    </xf>
    <xf numFmtId="165" fontId="0" fillId="0" borderId="19" xfId="16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0" fillId="0" borderId="15" xfId="15" applyNumberFormat="1" applyFont="1" applyFill="1" applyBorder="1" applyAlignment="1" applyProtection="1">
      <alignment/>
      <protection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16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1" fillId="0" borderId="20" xfId="15" applyNumberFormat="1" applyFont="1" applyFill="1" applyBorder="1" applyAlignment="1" applyProtection="1">
      <alignment/>
      <protection/>
    </xf>
    <xf numFmtId="165" fontId="1" fillId="0" borderId="26" xfId="0" applyNumberFormat="1" applyFont="1" applyBorder="1" applyAlignment="1">
      <alignment/>
    </xf>
    <xf numFmtId="171" fontId="1" fillId="0" borderId="2" xfId="0" applyNumberFormat="1" applyFont="1" applyBorder="1" applyAlignment="1">
      <alignment horizontal="center" vertical="center" wrapText="1"/>
    </xf>
    <xf numFmtId="171" fontId="1" fillId="0" borderId="4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64" fontId="1" fillId="0" borderId="8" xfId="0" applyFont="1" applyBorder="1" applyAlignment="1">
      <alignment/>
    </xf>
    <xf numFmtId="168" fontId="1" fillId="0" borderId="9" xfId="15" applyNumberFormat="1" applyFont="1" applyFill="1" applyBorder="1" applyAlignment="1" applyProtection="1">
      <alignment/>
      <protection/>
    </xf>
    <xf numFmtId="168" fontId="1" fillId="0" borderId="10" xfId="15" applyNumberFormat="1" applyFont="1" applyFill="1" applyBorder="1" applyAlignment="1" applyProtection="1">
      <alignment/>
      <protection/>
    </xf>
    <xf numFmtId="171" fontId="2" fillId="0" borderId="8" xfId="0" applyNumberFormat="1" applyFont="1" applyBorder="1" applyAlignment="1">
      <alignment wrapText="1"/>
    </xf>
    <xf numFmtId="171" fontId="6" fillId="0" borderId="8" xfId="0" applyNumberFormat="1" applyFont="1" applyBorder="1" applyAlignment="1">
      <alignment/>
    </xf>
    <xf numFmtId="171" fontId="1" fillId="0" borderId="8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/>
    </xf>
    <xf numFmtId="168" fontId="1" fillId="0" borderId="13" xfId="15" applyNumberFormat="1" applyFont="1" applyFill="1" applyBorder="1" applyAlignment="1" applyProtection="1">
      <alignment/>
      <protection/>
    </xf>
    <xf numFmtId="168" fontId="1" fillId="0" borderId="15" xfId="15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4" xfId="0" applyFont="1" applyBorder="1" applyAlignment="1">
      <alignment/>
    </xf>
    <xf numFmtId="168" fontId="3" fillId="0" borderId="5" xfId="15" applyNumberFormat="1" applyFont="1" applyFill="1" applyBorder="1" applyAlignment="1" applyProtection="1">
      <alignment horizontal="center" vertical="center" wrapText="1"/>
      <protection/>
    </xf>
    <xf numFmtId="168" fontId="0" fillId="0" borderId="7" xfId="15" applyNumberFormat="1" applyFont="1" applyFill="1" applyBorder="1" applyAlignment="1" applyProtection="1">
      <alignment horizontal="center" vertical="center" wrapText="1"/>
      <protection/>
    </xf>
    <xf numFmtId="165" fontId="0" fillId="0" borderId="9" xfId="15" applyNumberFormat="1" applyFont="1" applyFill="1" applyBorder="1" applyAlignment="1" applyProtection="1">
      <alignment horizontal="right"/>
      <protection/>
    </xf>
    <xf numFmtId="165" fontId="0" fillId="0" borderId="10" xfId="15" applyNumberFormat="1" applyFont="1" applyFill="1" applyBorder="1" applyAlignment="1" applyProtection="1">
      <alignment horizontal="right" wrapText="1"/>
      <protection/>
    </xf>
    <xf numFmtId="164" fontId="3" fillId="0" borderId="8" xfId="0" applyFont="1" applyBorder="1" applyAlignment="1">
      <alignment/>
    </xf>
    <xf numFmtId="164" fontId="0" fillId="0" borderId="36" xfId="0" applyFont="1" applyBorder="1" applyAlignment="1">
      <alignment/>
    </xf>
    <xf numFmtId="165" fontId="0" fillId="0" borderId="37" xfId="15" applyNumberFormat="1" applyFont="1" applyFill="1" applyBorder="1" applyAlignment="1" applyProtection="1">
      <alignment horizontal="right"/>
      <protection/>
    </xf>
    <xf numFmtId="165" fontId="0" fillId="0" borderId="38" xfId="15" applyNumberFormat="1" applyFont="1" applyFill="1" applyBorder="1" applyAlignment="1" applyProtection="1">
      <alignment horizontal="right" wrapText="1"/>
      <protection/>
    </xf>
    <xf numFmtId="168" fontId="0" fillId="0" borderId="0" xfId="0" applyNumberFormat="1" applyFont="1" applyAlignment="1">
      <alignment/>
    </xf>
    <xf numFmtId="165" fontId="0" fillId="0" borderId="39" xfId="15" applyNumberFormat="1" applyFont="1" applyFill="1" applyBorder="1" applyAlignment="1" applyProtection="1">
      <alignment horizontal="right"/>
      <protection/>
    </xf>
    <xf numFmtId="165" fontId="0" fillId="0" borderId="40" xfId="15" applyNumberFormat="1" applyFont="1" applyFill="1" applyBorder="1" applyAlignment="1" applyProtection="1">
      <alignment horizontal="right" wrapText="1"/>
      <protection/>
    </xf>
    <xf numFmtId="164" fontId="0" fillId="0" borderId="8" xfId="0" applyFont="1" applyBorder="1" applyAlignment="1">
      <alignment wrapText="1"/>
    </xf>
    <xf numFmtId="164" fontId="3" fillId="0" borderId="8" xfId="0" applyFont="1" applyBorder="1" applyAlignment="1">
      <alignment horizontal="left"/>
    </xf>
    <xf numFmtId="164" fontId="3" fillId="0" borderId="8" xfId="0" applyFont="1" applyBorder="1" applyAlignment="1">
      <alignment wrapText="1"/>
    </xf>
    <xf numFmtId="164" fontId="3" fillId="0" borderId="30" xfId="0" applyFont="1" applyBorder="1" applyAlignment="1">
      <alignment/>
    </xf>
    <xf numFmtId="165" fontId="0" fillId="0" borderId="10" xfId="15" applyNumberFormat="1" applyFont="1" applyFill="1" applyBorder="1" applyAlignment="1" applyProtection="1">
      <alignment horizontal="right"/>
      <protection/>
    </xf>
    <xf numFmtId="166" fontId="0" fillId="0" borderId="0" xfId="15" applyFont="1" applyFill="1" applyBorder="1" applyAlignment="1" applyProtection="1">
      <alignment/>
      <protection/>
    </xf>
    <xf numFmtId="165" fontId="0" fillId="0" borderId="13" xfId="15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left" vertical="center" wrapText="1"/>
    </xf>
    <xf numFmtId="165" fontId="0" fillId="0" borderId="18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left" indent="1"/>
    </xf>
    <xf numFmtId="165" fontId="0" fillId="0" borderId="6" xfId="15" applyNumberFormat="1" applyFont="1" applyFill="1" applyBorder="1" applyAlignment="1" applyProtection="1">
      <alignment/>
      <protection/>
    </xf>
    <xf numFmtId="169" fontId="0" fillId="0" borderId="0" xfId="16" applyFont="1" applyFill="1" applyBorder="1" applyAlignment="1" applyProtection="1">
      <alignment horizontal="right" vertical="center" wrapText="1"/>
      <protection/>
    </xf>
    <xf numFmtId="164" fontId="0" fillId="0" borderId="0" xfId="0" applyFont="1" applyBorder="1" applyAlignment="1">
      <alignment horizontal="right" vertical="center" wrapText="1"/>
    </xf>
    <xf numFmtId="164" fontId="0" fillId="0" borderId="0" xfId="0" applyFont="1" applyAlignment="1">
      <alignment horizontal="right" vertical="center" wrapText="1"/>
    </xf>
    <xf numFmtId="164" fontId="3" fillId="0" borderId="21" xfId="0" applyFont="1" applyBorder="1" applyAlignment="1">
      <alignment vertical="center" wrapText="1"/>
    </xf>
    <xf numFmtId="165" fontId="0" fillId="0" borderId="15" xfId="0" applyNumberFormat="1" applyFont="1" applyBorder="1" applyAlignment="1">
      <alignment/>
    </xf>
    <xf numFmtId="173" fontId="0" fillId="0" borderId="0" xfId="16" applyNumberFormat="1" applyFont="1" applyFill="1" applyBorder="1" applyAlignment="1" applyProtection="1">
      <alignment horizontal="right" vertical="center" wrapText="1"/>
      <protection/>
    </xf>
    <xf numFmtId="164" fontId="0" fillId="0" borderId="0" xfId="0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23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24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9" fontId="0" fillId="0" borderId="41" xfId="16" applyFont="1" applyFill="1" applyBorder="1" applyAlignment="1" applyProtection="1">
      <alignment/>
      <protection/>
    </xf>
    <xf numFmtId="169" fontId="0" fillId="0" borderId="42" xfId="16" applyFont="1" applyFill="1" applyBorder="1" applyAlignment="1" applyProtection="1">
      <alignment/>
      <protection/>
    </xf>
    <xf numFmtId="169" fontId="0" fillId="0" borderId="43" xfId="16" applyFont="1" applyFill="1" applyBorder="1" applyAlignment="1" applyProtection="1">
      <alignment/>
      <protection/>
    </xf>
    <xf numFmtId="169" fontId="0" fillId="0" borderId="44" xfId="16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9" fontId="0" fillId="0" borderId="45" xfId="16" applyFont="1" applyFill="1" applyBorder="1" applyAlignment="1" applyProtection="1">
      <alignment/>
      <protection/>
    </xf>
    <xf numFmtId="169" fontId="0" fillId="0" borderId="46" xfId="16" applyFont="1" applyFill="1" applyBorder="1" applyAlignment="1" applyProtection="1">
      <alignment/>
      <protection/>
    </xf>
    <xf numFmtId="169" fontId="0" fillId="0" borderId="33" xfId="16" applyFont="1" applyFill="1" applyBorder="1" applyAlignment="1" applyProtection="1">
      <alignment/>
      <protection/>
    </xf>
    <xf numFmtId="169" fontId="0" fillId="0" borderId="0" xfId="16" applyFont="1" applyFill="1" applyBorder="1" applyAlignment="1" applyProtection="1">
      <alignment/>
      <protection/>
    </xf>
    <xf numFmtId="169" fontId="0" fillId="0" borderId="0" xfId="0" applyNumberFormat="1" applyFont="1" applyAlignment="1">
      <alignment/>
    </xf>
    <xf numFmtId="165" fontId="0" fillId="0" borderId="46" xfId="0" applyNumberFormat="1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0" xfId="0" applyNumberFormat="1" applyFont="1" applyAlignment="1">
      <alignment/>
    </xf>
    <xf numFmtId="164" fontId="3" fillId="0" borderId="12" xfId="0" applyFont="1" applyBorder="1" applyAlignment="1">
      <alignment horizontal="center"/>
    </xf>
    <xf numFmtId="169" fontId="0" fillId="0" borderId="47" xfId="16" applyFont="1" applyFill="1" applyBorder="1" applyAlignment="1" applyProtection="1">
      <alignment/>
      <protection/>
    </xf>
    <xf numFmtId="169" fontId="0" fillId="0" borderId="48" xfId="16" applyFont="1" applyFill="1" applyBorder="1" applyAlignment="1" applyProtection="1">
      <alignment/>
      <protection/>
    </xf>
    <xf numFmtId="169" fontId="0" fillId="0" borderId="49" xfId="16" applyFont="1" applyFill="1" applyBorder="1" applyAlignment="1" applyProtection="1">
      <alignment/>
      <protection/>
    </xf>
    <xf numFmtId="169" fontId="0" fillId="0" borderId="40" xfId="16" applyFont="1" applyFill="1" applyBorder="1" applyAlignment="1" applyProtection="1">
      <alignment/>
      <protection/>
    </xf>
    <xf numFmtId="169" fontId="0" fillId="0" borderId="50" xfId="16" applyFont="1" applyFill="1" applyBorder="1" applyAlignment="1" applyProtection="1">
      <alignment/>
      <protection/>
    </xf>
    <xf numFmtId="169" fontId="0" fillId="0" borderId="51" xfId="16" applyFont="1" applyFill="1" applyBorder="1" applyAlignment="1" applyProtection="1">
      <alignment/>
      <protection/>
    </xf>
    <xf numFmtId="169" fontId="0" fillId="0" borderId="52" xfId="16" applyFont="1" applyFill="1" applyBorder="1" applyAlignment="1" applyProtection="1">
      <alignment/>
      <protection/>
    </xf>
    <xf numFmtId="169" fontId="0" fillId="0" borderId="38" xfId="16" applyFont="1" applyFill="1" applyBorder="1" applyAlignment="1" applyProtection="1">
      <alignment/>
      <protection/>
    </xf>
    <xf numFmtId="169" fontId="0" fillId="0" borderId="53" xfId="16" applyFont="1" applyFill="1" applyBorder="1" applyAlignment="1" applyProtection="1">
      <alignment/>
      <protection/>
    </xf>
    <xf numFmtId="169" fontId="0" fillId="0" borderId="54" xfId="16" applyFont="1" applyFill="1" applyBorder="1" applyAlignment="1" applyProtection="1">
      <alignment/>
      <protection/>
    </xf>
    <xf numFmtId="169" fontId="0" fillId="0" borderId="55" xfId="16" applyFont="1" applyFill="1" applyBorder="1" applyAlignment="1" applyProtection="1">
      <alignment/>
      <protection/>
    </xf>
    <xf numFmtId="169" fontId="0" fillId="0" borderId="56" xfId="16" applyFont="1" applyFill="1" applyBorder="1" applyAlignment="1" applyProtection="1">
      <alignment/>
      <protection/>
    </xf>
    <xf numFmtId="169" fontId="0" fillId="0" borderId="57" xfId="16" applyFont="1" applyFill="1" applyBorder="1" applyAlignment="1" applyProtection="1">
      <alignment/>
      <protection/>
    </xf>
    <xf numFmtId="174" fontId="0" fillId="0" borderId="0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164" fontId="3" fillId="0" borderId="58" xfId="0" applyFont="1" applyBorder="1" applyAlignment="1">
      <alignment horizontal="center" vertical="center"/>
    </xf>
    <xf numFmtId="164" fontId="3" fillId="0" borderId="58" xfId="0" applyFont="1" applyBorder="1" applyAlignment="1">
      <alignment horizontal="center" wrapText="1"/>
    </xf>
    <xf numFmtId="164" fontId="3" fillId="0" borderId="58" xfId="0" applyFont="1" applyBorder="1" applyAlignment="1">
      <alignment horizontal="center" vertical="center" wrapText="1"/>
    </xf>
    <xf numFmtId="164" fontId="0" fillId="0" borderId="3" xfId="0" applyFont="1" applyBorder="1" applyAlignment="1">
      <alignment/>
    </xf>
    <xf numFmtId="164" fontId="0" fillId="0" borderId="58" xfId="0" applyFont="1" applyBorder="1" applyAlignment="1">
      <alignment/>
    </xf>
    <xf numFmtId="164" fontId="0" fillId="0" borderId="58" xfId="0" applyFont="1" applyBorder="1" applyAlignment="1">
      <alignment horizontal="center"/>
    </xf>
    <xf numFmtId="164" fontId="7" fillId="0" borderId="1" xfId="0" applyFont="1" applyBorder="1" applyAlignment="1">
      <alignment/>
    </xf>
    <xf numFmtId="165" fontId="0" fillId="0" borderId="58" xfId="0" applyNumberFormat="1" applyFont="1" applyBorder="1" applyAlignment="1">
      <alignment/>
    </xf>
    <xf numFmtId="165" fontId="0" fillId="0" borderId="58" xfId="15" applyNumberFormat="1" applyFont="1" applyFill="1" applyBorder="1" applyAlignment="1" applyProtection="1">
      <alignment/>
      <protection/>
    </xf>
    <xf numFmtId="164" fontId="0" fillId="0" borderId="24" xfId="0" applyFont="1" applyBorder="1" applyAlignment="1">
      <alignment horizontal="right"/>
    </xf>
    <xf numFmtId="164" fontId="0" fillId="0" borderId="28" xfId="0" applyFont="1" applyBorder="1" applyAlignment="1">
      <alignment/>
    </xf>
    <xf numFmtId="165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Zeros="0" zoomScale="75" zoomScaleNormal="75" workbookViewId="0" topLeftCell="A1">
      <selection activeCell="D63" sqref="D63"/>
    </sheetView>
  </sheetViews>
  <sheetFormatPr defaultColWidth="11.421875" defaultRowHeight="12.75"/>
  <cols>
    <col min="1" max="1" width="38.140625" style="1" customWidth="1"/>
    <col min="2" max="2" width="15.28125" style="1" customWidth="1"/>
    <col min="3" max="3" width="15.140625" style="1" customWidth="1"/>
    <col min="4" max="4" width="14.7109375" style="1" customWidth="1"/>
    <col min="5" max="5" width="17.140625" style="1" customWidth="1"/>
    <col min="6" max="6" width="15.8515625" style="1" customWidth="1"/>
    <col min="7" max="16384" width="11.421875" style="1" customWidth="1"/>
  </cols>
  <sheetData>
    <row r="1" spans="3:5" ht="12.75">
      <c r="C1" s="2" t="s">
        <v>0</v>
      </c>
      <c r="D1" s="2"/>
      <c r="E1" s="2"/>
    </row>
    <row r="2" spans="3:5" ht="12.75">
      <c r="C2" s="2" t="s">
        <v>1</v>
      </c>
      <c r="D2" s="2"/>
      <c r="E2" s="2"/>
    </row>
    <row r="3" spans="3:4" ht="12.75">
      <c r="C3" s="3"/>
      <c r="D3" s="3"/>
    </row>
    <row r="4" ht="12.75">
      <c r="D4" s="3"/>
    </row>
    <row r="5" spans="1:5" ht="12.75">
      <c r="A5" s="4" t="s">
        <v>2</v>
      </c>
      <c r="B5" s="4"/>
      <c r="C5" s="4"/>
      <c r="D5" s="4"/>
      <c r="E5" s="4"/>
    </row>
    <row r="6" spans="1:5" ht="12.75">
      <c r="A6" s="4" t="s">
        <v>3</v>
      </c>
      <c r="B6" s="4"/>
      <c r="C6" s="4"/>
      <c r="D6" s="4"/>
      <c r="E6" s="4"/>
    </row>
    <row r="7" spans="1:5" ht="12.75">
      <c r="A7" s="5"/>
      <c r="B7" s="6"/>
      <c r="C7" s="6"/>
      <c r="D7" s="6"/>
      <c r="E7" s="6"/>
    </row>
    <row r="8" spans="1:5" ht="27" customHeight="1">
      <c r="A8" s="7"/>
      <c r="B8" s="8" t="s">
        <v>4</v>
      </c>
      <c r="C8" s="8"/>
      <c r="D8" s="8"/>
      <c r="E8" s="9"/>
    </row>
    <row r="9" spans="1:5" ht="35.25" customHeight="1">
      <c r="A9" s="10" t="s">
        <v>5</v>
      </c>
      <c r="B9" s="11" t="s">
        <v>6</v>
      </c>
      <c r="C9" s="11" t="s">
        <v>7</v>
      </c>
      <c r="D9" s="11" t="s">
        <v>8</v>
      </c>
      <c r="E9" s="11" t="s">
        <v>9</v>
      </c>
    </row>
    <row r="10" spans="1:5" ht="12.75">
      <c r="A10" s="12"/>
      <c r="B10" s="13"/>
      <c r="C10" s="14"/>
      <c r="D10" s="13"/>
      <c r="E10" s="15"/>
    </row>
    <row r="11" spans="1:5" ht="12.75">
      <c r="A11" s="16" t="s">
        <v>10</v>
      </c>
      <c r="B11" s="17">
        <f>B12+B16+B20+B21+B22+B23</f>
        <v>21458977500</v>
      </c>
      <c r="C11" s="17">
        <f>C12+C16+C20+C21+C22+C23</f>
        <v>2491147150</v>
      </c>
      <c r="D11" s="18">
        <f>D12+D16+D20+D21+D22+D23</f>
        <v>6279597000</v>
      </c>
      <c r="E11" s="19">
        <f>E12+E16+E20+E21+E22+E23</f>
        <v>30229721650</v>
      </c>
    </row>
    <row r="12" spans="1:5" ht="12.75">
      <c r="A12" s="16" t="s">
        <v>11</v>
      </c>
      <c r="B12" s="17">
        <f>SUM(B13:B15)</f>
        <v>15115570000</v>
      </c>
      <c r="C12" s="17">
        <f>SUM(C13:C15)</f>
        <v>1052043150</v>
      </c>
      <c r="D12" s="17">
        <f>SUM(D13:D15)</f>
        <v>1649914000</v>
      </c>
      <c r="E12" s="19">
        <f>D12+C12+B12</f>
        <v>17817527150</v>
      </c>
    </row>
    <row r="13" spans="1:5" ht="12.75">
      <c r="A13" s="16" t="s">
        <v>12</v>
      </c>
      <c r="B13" s="17">
        <v>13078815000</v>
      </c>
      <c r="C13" s="20">
        <v>330229150</v>
      </c>
      <c r="D13" s="17">
        <v>96394000</v>
      </c>
      <c r="E13" s="19">
        <f>D13+C13+B13</f>
        <v>13505438150</v>
      </c>
    </row>
    <row r="14" spans="1:5" ht="12.75">
      <c r="A14" s="16" t="s">
        <v>13</v>
      </c>
      <c r="B14" s="17">
        <v>2026755000</v>
      </c>
      <c r="C14" s="20">
        <v>721814000</v>
      </c>
      <c r="D14" s="17">
        <v>1553520000</v>
      </c>
      <c r="E14" s="19">
        <f>D14+C14+B14</f>
        <v>4302089000</v>
      </c>
    </row>
    <row r="15" spans="1:5" s="21" customFormat="1" ht="12.75">
      <c r="A15" s="16" t="s">
        <v>14</v>
      </c>
      <c r="B15" s="17">
        <v>10000000</v>
      </c>
      <c r="C15" s="20"/>
      <c r="D15" s="17">
        <v>0</v>
      </c>
      <c r="E15" s="19">
        <f>D15+C15+B15</f>
        <v>10000000</v>
      </c>
    </row>
    <row r="16" spans="1:5" ht="12.75">
      <c r="A16" s="16" t="s">
        <v>15</v>
      </c>
      <c r="B16" s="17">
        <f>+B17+B18+B19</f>
        <v>280532000</v>
      </c>
      <c r="C16" s="20">
        <f>+C17+C18+C19</f>
        <v>945000</v>
      </c>
      <c r="D16" s="17">
        <f>+D17+D18+D19</f>
        <v>0</v>
      </c>
      <c r="E16" s="19">
        <f>+E17+E18+E19</f>
        <v>281477000</v>
      </c>
    </row>
    <row r="17" spans="1:5" ht="12.75">
      <c r="A17" s="16" t="s">
        <v>16</v>
      </c>
      <c r="B17" s="17">
        <v>280306000</v>
      </c>
      <c r="C17" s="20">
        <v>945000</v>
      </c>
      <c r="D17" s="17"/>
      <c r="E17" s="19">
        <f>D17+C17+B17</f>
        <v>281251000</v>
      </c>
    </row>
    <row r="18" spans="1:5" ht="12.75" hidden="1">
      <c r="A18" s="16" t="s">
        <v>17</v>
      </c>
      <c r="B18" s="17"/>
      <c r="C18" s="20"/>
      <c r="D18" s="17"/>
      <c r="E18" s="19">
        <f>D18+C18+B18</f>
        <v>0</v>
      </c>
    </row>
    <row r="19" spans="1:5" ht="12.75">
      <c r="A19" s="16" t="s">
        <v>18</v>
      </c>
      <c r="B19" s="17">
        <v>226000</v>
      </c>
      <c r="C19" s="20"/>
      <c r="D19" s="17"/>
      <c r="E19" s="19">
        <f>D19+C19+B19</f>
        <v>226000</v>
      </c>
    </row>
    <row r="20" spans="1:5" ht="12.75">
      <c r="A20" s="16" t="s">
        <v>19</v>
      </c>
      <c r="B20" s="17">
        <v>296190000</v>
      </c>
      <c r="C20" s="20"/>
      <c r="D20" s="17">
        <v>4627994000</v>
      </c>
      <c r="E20" s="19">
        <f>D20+C20+B20</f>
        <v>4924184000</v>
      </c>
    </row>
    <row r="21" spans="1:5" ht="12.75">
      <c r="A21" s="16" t="s">
        <v>20</v>
      </c>
      <c r="B21" s="17"/>
      <c r="C21" s="20">
        <v>14628000</v>
      </c>
      <c r="D21" s="17">
        <v>0</v>
      </c>
      <c r="E21" s="19">
        <f>D21+C21+B21</f>
        <v>14628000</v>
      </c>
    </row>
    <row r="22" spans="1:5" ht="12.75">
      <c r="A22" s="16" t="s">
        <v>21</v>
      </c>
      <c r="B22" s="17">
        <v>20000</v>
      </c>
      <c r="C22" s="20">
        <v>1375050000</v>
      </c>
      <c r="D22" s="17"/>
      <c r="E22" s="19">
        <f>D22+C22+B22</f>
        <v>1375070000</v>
      </c>
    </row>
    <row r="23" spans="1:5" ht="12.75">
      <c r="A23" s="16" t="s">
        <v>22</v>
      </c>
      <c r="B23" s="17">
        <f>+B24+B25</f>
        <v>5766665500</v>
      </c>
      <c r="C23" s="20">
        <f>C24+C25</f>
        <v>48481000</v>
      </c>
      <c r="D23" s="17">
        <f>D24+D25</f>
        <v>1689000</v>
      </c>
      <c r="E23" s="19">
        <f>D23+C23+B23</f>
        <v>5816835500</v>
      </c>
    </row>
    <row r="24" spans="1:5" ht="12.75">
      <c r="A24" s="16" t="s">
        <v>23</v>
      </c>
      <c r="B24" s="17">
        <v>2737078300</v>
      </c>
      <c r="C24" s="20">
        <v>17501000</v>
      </c>
      <c r="D24" s="17">
        <v>1689000</v>
      </c>
      <c r="E24" s="19">
        <f>D24+C24+B24</f>
        <v>2756268300</v>
      </c>
    </row>
    <row r="25" spans="1:5" ht="12.75">
      <c r="A25" s="16" t="s">
        <v>24</v>
      </c>
      <c r="B25" s="17">
        <v>3029587200</v>
      </c>
      <c r="C25" s="20">
        <v>30980000</v>
      </c>
      <c r="D25" s="17">
        <v>0</v>
      </c>
      <c r="E25" s="19">
        <f>+B25+C25</f>
        <v>3060567200</v>
      </c>
    </row>
    <row r="26" spans="1:5" ht="12.75">
      <c r="A26" s="16"/>
      <c r="B26" s="17"/>
      <c r="C26" s="20"/>
      <c r="D26" s="17"/>
      <c r="E26" s="19">
        <f>D26+C26+B26</f>
        <v>0</v>
      </c>
    </row>
    <row r="27" spans="1:5" s="21" customFormat="1" ht="12.75">
      <c r="A27" s="16" t="s">
        <v>25</v>
      </c>
      <c r="B27" s="17">
        <f>B28+B32+B35</f>
        <v>2574131160</v>
      </c>
      <c r="C27" s="20">
        <f>C28+C32+C35</f>
        <v>959095190</v>
      </c>
      <c r="D27" s="17">
        <f>D28+D32+D35</f>
        <v>26420000</v>
      </c>
      <c r="E27" s="19">
        <f>D27+C27+B27</f>
        <v>3559646350</v>
      </c>
    </row>
    <row r="28" spans="1:5" ht="12.75">
      <c r="A28" s="16" t="s">
        <v>26</v>
      </c>
      <c r="B28" s="17">
        <f>SUM(B29:B31)</f>
        <v>1590323160</v>
      </c>
      <c r="C28" s="20">
        <f>SUM(C29:C31)</f>
        <v>874132190</v>
      </c>
      <c r="D28" s="17">
        <f>SUM(D29:D31)</f>
        <v>20420000</v>
      </c>
      <c r="E28" s="19">
        <f>D28+C28+B28</f>
        <v>2484875350</v>
      </c>
    </row>
    <row r="29" spans="1:5" ht="12.75">
      <c r="A29" s="16" t="s">
        <v>27</v>
      </c>
      <c r="B29" s="17">
        <v>1586585160</v>
      </c>
      <c r="C29" s="20">
        <v>860058190</v>
      </c>
      <c r="D29" s="17">
        <v>17620000</v>
      </c>
      <c r="E29" s="19">
        <f>D29+C29+B29</f>
        <v>2464263350</v>
      </c>
    </row>
    <row r="30" spans="1:5" ht="12.75">
      <c r="A30" s="16" t="s">
        <v>28</v>
      </c>
      <c r="B30" s="17">
        <v>2000000</v>
      </c>
      <c r="C30" s="20">
        <v>9000000</v>
      </c>
      <c r="D30" s="17">
        <v>0</v>
      </c>
      <c r="E30" s="19">
        <f>D30+C30+B30</f>
        <v>11000000</v>
      </c>
    </row>
    <row r="31" spans="1:5" ht="12.75">
      <c r="A31" s="16" t="s">
        <v>29</v>
      </c>
      <c r="B31" s="17">
        <v>1738000</v>
      </c>
      <c r="C31" s="20">
        <v>5074000</v>
      </c>
      <c r="D31" s="17">
        <v>2800000</v>
      </c>
      <c r="E31" s="19">
        <f>D31+C31+B31</f>
        <v>9612000</v>
      </c>
    </row>
    <row r="32" spans="1:5" ht="12.75">
      <c r="A32" s="16" t="s">
        <v>30</v>
      </c>
      <c r="B32" s="17">
        <f>+B33+B34</f>
        <v>839930000</v>
      </c>
      <c r="C32" s="20">
        <f>+C33+C34</f>
        <v>25800000</v>
      </c>
      <c r="D32" s="17">
        <f>+D33+D34</f>
        <v>6000000</v>
      </c>
      <c r="E32" s="19">
        <f>D32+C32+B32</f>
        <v>871730000</v>
      </c>
    </row>
    <row r="33" spans="1:5" ht="12.75">
      <c r="A33" s="16" t="s">
        <v>31</v>
      </c>
      <c r="B33" s="17">
        <v>57301000</v>
      </c>
      <c r="C33" s="20">
        <v>20800000</v>
      </c>
      <c r="D33" s="20">
        <v>0</v>
      </c>
      <c r="E33" s="19">
        <f>D33+C33+B33</f>
        <v>78101000</v>
      </c>
    </row>
    <row r="34" spans="1:5" ht="12.75">
      <c r="A34" s="22" t="s">
        <v>32</v>
      </c>
      <c r="B34" s="20">
        <v>782629000</v>
      </c>
      <c r="C34" s="20">
        <v>5000000</v>
      </c>
      <c r="D34" s="20">
        <v>6000000</v>
      </c>
      <c r="E34" s="19">
        <f>D34+C34+B34</f>
        <v>793629000</v>
      </c>
    </row>
    <row r="35" spans="1:5" ht="12" customHeight="1">
      <c r="A35" s="22" t="s">
        <v>33</v>
      </c>
      <c r="B35" s="20">
        <f>SUM(B36:B39)</f>
        <v>143878000</v>
      </c>
      <c r="C35" s="20">
        <f>SUM(C36:C39)</f>
        <v>59163000</v>
      </c>
      <c r="D35" s="20">
        <f>SUM(D36:D39)</f>
        <v>0</v>
      </c>
      <c r="E35" s="19">
        <f>D35+C35+B35</f>
        <v>203041000</v>
      </c>
    </row>
    <row r="36" spans="1:5" ht="12.75">
      <c r="A36" s="22" t="s">
        <v>34</v>
      </c>
      <c r="B36" s="20">
        <v>6130000</v>
      </c>
      <c r="C36" s="20"/>
      <c r="D36" s="20">
        <v>0</v>
      </c>
      <c r="E36" s="19">
        <f>D36+C36+B36</f>
        <v>6130000</v>
      </c>
    </row>
    <row r="37" spans="1:5" ht="12.75" hidden="1">
      <c r="A37" s="23" t="s">
        <v>35</v>
      </c>
      <c r="B37" s="20"/>
      <c r="C37" s="20"/>
      <c r="D37" s="20">
        <v>0</v>
      </c>
      <c r="E37" s="19">
        <f>D37+C37+B37</f>
        <v>0</v>
      </c>
    </row>
    <row r="38" spans="1:5" ht="12.75" hidden="1">
      <c r="A38" s="22" t="s">
        <v>36</v>
      </c>
      <c r="B38" s="20"/>
      <c r="C38" s="20"/>
      <c r="D38" s="20"/>
      <c r="E38" s="19">
        <f>D38+C38+B38</f>
        <v>0</v>
      </c>
    </row>
    <row r="39" spans="1:5" ht="12.75">
      <c r="A39" s="22" t="s">
        <v>37</v>
      </c>
      <c r="B39" s="17">
        <v>137748000</v>
      </c>
      <c r="C39" s="20">
        <v>59163000</v>
      </c>
      <c r="D39" s="17"/>
      <c r="E39" s="19">
        <f>D39+C39+B39</f>
        <v>196911000</v>
      </c>
    </row>
    <row r="40" spans="1:5" ht="12.75">
      <c r="A40" s="16"/>
      <c r="B40" s="17"/>
      <c r="C40" s="20"/>
      <c r="D40" s="17"/>
      <c r="E40" s="19"/>
    </row>
    <row r="41" spans="1:5" ht="12.75">
      <c r="A41" s="24" t="s">
        <v>9</v>
      </c>
      <c r="B41" s="17">
        <f>B27+B11</f>
        <v>24033108660</v>
      </c>
      <c r="C41" s="20">
        <f>C27+C11</f>
        <v>3450242340</v>
      </c>
      <c r="D41" s="17">
        <f>D27+D11</f>
        <v>6306017000</v>
      </c>
      <c r="E41" s="19">
        <f>E27+E11</f>
        <v>33789368000</v>
      </c>
    </row>
    <row r="42" spans="1:5" ht="16.5" customHeight="1">
      <c r="A42" s="25"/>
      <c r="B42" s="26"/>
      <c r="C42" s="27"/>
      <c r="D42" s="26"/>
      <c r="E42" s="28"/>
    </row>
  </sheetData>
  <sheetProtection selectLockedCells="1" selectUnlockedCells="1"/>
  <mergeCells count="3">
    <mergeCell ref="A5:E5"/>
    <mergeCell ref="A6:E6"/>
    <mergeCell ref="B8:D8"/>
  </mergeCells>
  <printOptions/>
  <pageMargins left="1.0597222222222222" right="0.1798611111111111" top="1.7402777777777778" bottom="0.8201388888888889" header="0.5118055555555555" footer="0.5118055555555555"/>
  <pageSetup horizontalDpi="300" verticalDpi="300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Zeros="0" zoomScale="75" zoomScaleNormal="75" workbookViewId="0" topLeftCell="A1">
      <selection activeCell="D13" sqref="D13"/>
    </sheetView>
  </sheetViews>
  <sheetFormatPr defaultColWidth="11.421875" defaultRowHeight="12.75"/>
  <cols>
    <col min="1" max="1" width="58.00390625" style="111" customWidth="1"/>
    <col min="2" max="3" width="14.7109375" style="112" customWidth="1"/>
    <col min="4" max="4" width="13.7109375" style="112" customWidth="1"/>
    <col min="5" max="5" width="13.00390625" style="112" customWidth="1"/>
    <col min="6" max="16384" width="11.57421875" style="31" customWidth="1"/>
  </cols>
  <sheetData>
    <row r="1" ht="12.75">
      <c r="C1" s="113" t="s">
        <v>0</v>
      </c>
    </row>
    <row r="2" ht="12.75">
      <c r="C2" s="113" t="s">
        <v>198</v>
      </c>
    </row>
    <row r="3" spans="3:5" ht="12.75">
      <c r="C3" s="31"/>
      <c r="D3" s="113"/>
      <c r="E3" s="114"/>
    </row>
    <row r="4" spans="4:5" ht="12.75">
      <c r="D4" s="113"/>
      <c r="E4" s="114"/>
    </row>
    <row r="5" spans="1:5" ht="12.75">
      <c r="A5" s="115" t="s">
        <v>2</v>
      </c>
      <c r="B5" s="115"/>
      <c r="C5" s="115"/>
      <c r="D5" s="115"/>
      <c r="E5" s="115"/>
    </row>
    <row r="6" spans="1:5" ht="12.75">
      <c r="A6" s="115" t="s">
        <v>199</v>
      </c>
      <c r="B6" s="115"/>
      <c r="C6" s="115"/>
      <c r="D6" s="115"/>
      <c r="E6" s="115"/>
    </row>
    <row r="7" spans="1:5" ht="12.75">
      <c r="A7" s="116"/>
      <c r="B7" s="117"/>
      <c r="C7" s="117"/>
      <c r="D7" s="117"/>
      <c r="E7" s="117"/>
    </row>
    <row r="8" spans="1:5" s="3" customFormat="1" ht="18" customHeight="1">
      <c r="A8" s="175" t="s">
        <v>5</v>
      </c>
      <c r="B8" s="119" t="s">
        <v>4</v>
      </c>
      <c r="C8" s="119"/>
      <c r="D8" s="119"/>
      <c r="E8" s="122" t="s">
        <v>9</v>
      </c>
    </row>
    <row r="9" spans="1:5" s="3" customFormat="1" ht="51" customHeight="1">
      <c r="A9" s="175"/>
      <c r="B9" s="122" t="s">
        <v>143</v>
      </c>
      <c r="C9" s="122" t="s">
        <v>41</v>
      </c>
      <c r="D9" s="122" t="s">
        <v>200</v>
      </c>
      <c r="E9" s="122"/>
    </row>
    <row r="10" spans="1:5" s="3" customFormat="1" ht="12.75">
      <c r="A10" s="176"/>
      <c r="B10" s="177"/>
      <c r="C10" s="177"/>
      <c r="D10" s="177"/>
      <c r="E10" s="178"/>
    </row>
    <row r="11" spans="1:5" s="3" customFormat="1" ht="8.25" customHeight="1">
      <c r="A11" s="179"/>
      <c r="B11" s="180"/>
      <c r="C11" s="180"/>
      <c r="D11" s="180"/>
      <c r="E11" s="181"/>
    </row>
    <row r="12" spans="1:5" s="3" customFormat="1" ht="25.5" customHeight="1">
      <c r="A12" s="182" t="s">
        <v>201</v>
      </c>
      <c r="B12" s="180">
        <f>+B13+B14</f>
        <v>9852000</v>
      </c>
      <c r="C12" s="180">
        <f>+C13+C14</f>
        <v>32000</v>
      </c>
      <c r="D12" s="17">
        <f>+D13+D14</f>
        <v>0</v>
      </c>
      <c r="E12" s="181">
        <f>SUM(B12:D12)</f>
        <v>9884000</v>
      </c>
    </row>
    <row r="13" spans="1:5" s="3" customFormat="1" ht="18.75" customHeight="1">
      <c r="A13" s="183" t="s">
        <v>202</v>
      </c>
      <c r="B13" s="180"/>
      <c r="C13" s="180">
        <v>32000</v>
      </c>
      <c r="D13" s="17"/>
      <c r="E13" s="181">
        <f>SUM(B13:D13)</f>
        <v>32000</v>
      </c>
    </row>
    <row r="14" spans="1:5" s="3" customFormat="1" ht="18" customHeight="1">
      <c r="A14" s="183" t="s">
        <v>203</v>
      </c>
      <c r="B14" s="180">
        <v>9852000</v>
      </c>
      <c r="C14" s="180"/>
      <c r="D14" s="17"/>
      <c r="E14" s="181">
        <f>SUM(B14:D14)</f>
        <v>9852000</v>
      </c>
    </row>
    <row r="15" spans="1:5" s="3" customFormat="1" ht="24" customHeight="1">
      <c r="A15" s="184" t="s">
        <v>9</v>
      </c>
      <c r="B15" s="180">
        <f>B12</f>
        <v>9852000</v>
      </c>
      <c r="C15" s="180">
        <f>C12</f>
        <v>32000</v>
      </c>
      <c r="D15" s="17">
        <f>D12</f>
        <v>0</v>
      </c>
      <c r="E15" s="181">
        <f>SUM(B15:D15)</f>
        <v>9884000</v>
      </c>
    </row>
    <row r="16" spans="1:5" s="3" customFormat="1" ht="12.75">
      <c r="A16" s="185"/>
      <c r="B16" s="186"/>
      <c r="C16" s="186"/>
      <c r="D16" s="186"/>
      <c r="E16" s="187"/>
    </row>
  </sheetData>
  <sheetProtection selectLockedCells="1" selectUnlockedCells="1"/>
  <mergeCells count="5">
    <mergeCell ref="A5:E5"/>
    <mergeCell ref="A6:E6"/>
    <mergeCell ref="A8:A9"/>
    <mergeCell ref="B8:D8"/>
    <mergeCell ref="E8:E9"/>
  </mergeCells>
  <printOptions/>
  <pageMargins left="0.6298611111111111" right="1.6534722222222222" top="2.0868055555555554" bottom="0.98402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2"/>
  <sheetViews>
    <sheetView showZeros="0" zoomScale="75" zoomScaleNormal="75" workbookViewId="0" topLeftCell="A12">
      <selection activeCell="C15" sqref="C15"/>
    </sheetView>
  </sheetViews>
  <sheetFormatPr defaultColWidth="11.421875" defaultRowHeight="12.75"/>
  <cols>
    <col min="1" max="1" width="4.57421875" style="31" customWidth="1"/>
    <col min="2" max="2" width="32.7109375" style="31" customWidth="1"/>
    <col min="3" max="3" width="17.7109375" style="31" customWidth="1"/>
    <col min="4" max="4" width="16.00390625" style="31" customWidth="1"/>
    <col min="5" max="5" width="15.00390625" style="31" customWidth="1"/>
    <col min="6" max="6" width="16.28125" style="31" customWidth="1"/>
    <col min="7" max="7" width="15.00390625" style="31" customWidth="1"/>
    <col min="8" max="8" width="11.57421875" style="31" customWidth="1"/>
    <col min="9" max="9" width="14.00390625" style="31" customWidth="1"/>
    <col min="10" max="16384" width="11.57421875" style="31" customWidth="1"/>
  </cols>
  <sheetData>
    <row r="3" spans="2:6" ht="12.75">
      <c r="B3" s="188"/>
      <c r="C3" s="188"/>
      <c r="D3" s="188"/>
      <c r="E3" s="188"/>
      <c r="F3" s="188"/>
    </row>
    <row r="4" spans="2:6" ht="17.25" customHeight="1">
      <c r="B4" s="189"/>
      <c r="C4" s="189"/>
      <c r="D4" s="189"/>
      <c r="E4" s="190" t="s">
        <v>0</v>
      </c>
      <c r="F4" s="189"/>
    </row>
    <row r="5" spans="2:6" ht="12.75">
      <c r="B5" s="189"/>
      <c r="C5" s="189"/>
      <c r="D5" s="189"/>
      <c r="E5" s="190" t="s">
        <v>204</v>
      </c>
      <c r="F5" s="189"/>
    </row>
    <row r="6" spans="2:6" ht="12.75">
      <c r="B6" s="189"/>
      <c r="C6" s="189"/>
      <c r="D6" s="189"/>
      <c r="F6" s="189"/>
    </row>
    <row r="7" spans="2:6" ht="12.75">
      <c r="B7" s="49"/>
      <c r="C7" s="49"/>
      <c r="D7" s="49"/>
      <c r="E7" s="49"/>
      <c r="F7" s="49"/>
    </row>
    <row r="8" spans="2:6" ht="12.75">
      <c r="B8" s="48" t="s">
        <v>2</v>
      </c>
      <c r="C8" s="48"/>
      <c r="D8" s="48"/>
      <c r="E8" s="48"/>
      <c r="F8" s="48"/>
    </row>
    <row r="9" spans="2:6" ht="12.75" customHeight="1">
      <c r="B9" s="48" t="s">
        <v>205</v>
      </c>
      <c r="C9" s="48"/>
      <c r="D9" s="48"/>
      <c r="E9" s="48"/>
      <c r="F9" s="48"/>
    </row>
    <row r="11" ht="3" customHeight="1"/>
    <row r="12" spans="2:6" ht="15" customHeight="1">
      <c r="B12" s="98"/>
      <c r="C12" s="99" t="s">
        <v>206</v>
      </c>
      <c r="D12" s="99"/>
      <c r="E12" s="99"/>
      <c r="F12" s="100"/>
    </row>
    <row r="13" spans="2:6" ht="56.25" customHeight="1">
      <c r="B13" s="101" t="s">
        <v>207</v>
      </c>
      <c r="C13" s="102" t="s">
        <v>6</v>
      </c>
      <c r="D13" s="102" t="s">
        <v>7</v>
      </c>
      <c r="E13" s="102" t="s">
        <v>8</v>
      </c>
      <c r="F13" s="103" t="s">
        <v>9</v>
      </c>
    </row>
    <row r="14" spans="2:6" ht="12.75">
      <c r="B14" s="191"/>
      <c r="C14" s="192"/>
      <c r="D14" s="192"/>
      <c r="E14" s="192"/>
      <c r="F14" s="193"/>
    </row>
    <row r="15" spans="2:6" ht="12.75">
      <c r="B15" s="64" t="s">
        <v>208</v>
      </c>
      <c r="C15" s="194">
        <v>13078815000</v>
      </c>
      <c r="D15" s="194">
        <v>445804490</v>
      </c>
      <c r="E15" s="194">
        <v>96394000</v>
      </c>
      <c r="F15" s="195">
        <f>+C15+D15+E15</f>
        <v>13621013490</v>
      </c>
    </row>
    <row r="16" spans="2:6" ht="12.75">
      <c r="B16" s="64" t="s">
        <v>209</v>
      </c>
      <c r="C16" s="194">
        <v>582260000</v>
      </c>
      <c r="D16" s="194">
        <v>27853000</v>
      </c>
      <c r="E16" s="194">
        <v>4300000</v>
      </c>
      <c r="F16" s="195">
        <f>+C16+D16+E16</f>
        <v>614413000</v>
      </c>
    </row>
    <row r="17" spans="2:6" ht="12.75">
      <c r="B17" s="64" t="s">
        <v>210</v>
      </c>
      <c r="C17" s="194">
        <v>1552364000</v>
      </c>
      <c r="D17" s="194">
        <v>767293000</v>
      </c>
      <c r="E17" s="194">
        <v>1549220000</v>
      </c>
      <c r="F17" s="195">
        <f>+C17+D17+E17</f>
        <v>3868877000</v>
      </c>
    </row>
    <row r="18" spans="2:6" ht="12.75">
      <c r="B18" s="64" t="s">
        <v>211</v>
      </c>
      <c r="C18" s="194">
        <v>1482680160</v>
      </c>
      <c r="D18" s="194">
        <v>699852850</v>
      </c>
      <c r="E18" s="194">
        <v>20420000</v>
      </c>
      <c r="F18" s="195">
        <f>+C18+D18+E18</f>
        <v>2202953010</v>
      </c>
    </row>
    <row r="19" spans="2:6" ht="12.75" hidden="1">
      <c r="B19" s="64" t="s">
        <v>212</v>
      </c>
      <c r="C19" s="194"/>
      <c r="D19" s="194"/>
      <c r="E19" s="194"/>
      <c r="F19" s="195">
        <f>+C19+D19+E19</f>
        <v>0</v>
      </c>
    </row>
    <row r="20" spans="2:6" ht="12.75">
      <c r="B20" s="64" t="s">
        <v>213</v>
      </c>
      <c r="C20" s="194">
        <v>6902785500</v>
      </c>
      <c r="D20" s="194">
        <v>74281000</v>
      </c>
      <c r="E20" s="194">
        <v>4635683000</v>
      </c>
      <c r="F20" s="195">
        <f>+C20+D20+E20</f>
        <v>11612749500</v>
      </c>
    </row>
    <row r="21" spans="2:6" ht="12.75">
      <c r="B21" s="64" t="s">
        <v>214</v>
      </c>
      <c r="C21" s="194">
        <v>143878000</v>
      </c>
      <c r="D21" s="194">
        <v>59163000</v>
      </c>
      <c r="E21" s="194"/>
      <c r="F21" s="195">
        <f>+C21+D21+E21</f>
        <v>203041000</v>
      </c>
    </row>
    <row r="22" spans="2:6" ht="12.75">
      <c r="B22" s="64" t="s">
        <v>215</v>
      </c>
      <c r="C22" s="194">
        <v>280306000</v>
      </c>
      <c r="D22" s="194">
        <v>945000</v>
      </c>
      <c r="E22" s="194"/>
      <c r="F22" s="195">
        <f>+C22+D22+E22</f>
        <v>281251000</v>
      </c>
    </row>
    <row r="23" spans="2:6" ht="12.75">
      <c r="B23" s="64" t="s">
        <v>216</v>
      </c>
      <c r="C23" s="194">
        <v>10020000</v>
      </c>
      <c r="D23" s="194">
        <v>1375050000</v>
      </c>
      <c r="E23" s="194"/>
      <c r="F23" s="195">
        <f>+C23+D23+E23</f>
        <v>1385070000</v>
      </c>
    </row>
    <row r="24" spans="2:6" ht="12.75">
      <c r="B24" s="196"/>
      <c r="C24" s="194"/>
      <c r="D24" s="194"/>
      <c r="E24" s="194"/>
      <c r="F24" s="195"/>
    </row>
    <row r="25" spans="2:6" ht="12.75">
      <c r="B25" s="197"/>
      <c r="C25" s="198"/>
      <c r="D25" s="198"/>
      <c r="E25" s="198"/>
      <c r="F25" s="199"/>
    </row>
    <row r="26" spans="2:7" ht="12.75">
      <c r="B26" s="196" t="s">
        <v>217</v>
      </c>
      <c r="C26" s="194">
        <f>SUM(C15:C23)</f>
        <v>24033108660</v>
      </c>
      <c r="D26" s="194">
        <f>SUM(D15:D23)</f>
        <v>3450242340</v>
      </c>
      <c r="E26" s="194">
        <f>SUM(E15:E23)</f>
        <v>6306017000</v>
      </c>
      <c r="F26" s="195">
        <f>+C26+D26+E26</f>
        <v>33789368000</v>
      </c>
      <c r="G26" s="200"/>
    </row>
    <row r="27" spans="2:6" ht="12.75">
      <c r="B27" s="196" t="s">
        <v>218</v>
      </c>
      <c r="C27" s="194"/>
      <c r="D27" s="194"/>
      <c r="E27" s="194"/>
      <c r="F27" s="195"/>
    </row>
    <row r="28" spans="2:6" ht="12.75">
      <c r="B28" s="83"/>
      <c r="C28" s="201"/>
      <c r="D28" s="201"/>
      <c r="E28" s="201"/>
      <c r="F28" s="202"/>
    </row>
    <row r="29" spans="2:9" ht="12.75">
      <c r="B29" s="64"/>
      <c r="C29" s="194"/>
      <c r="D29" s="194"/>
      <c r="E29" s="194"/>
      <c r="F29" s="195"/>
      <c r="I29" s="200"/>
    </row>
    <row r="30" spans="2:6" ht="12.75">
      <c r="B30" s="203" t="s">
        <v>173</v>
      </c>
      <c r="C30" s="194">
        <v>345110000</v>
      </c>
      <c r="D30" s="194">
        <v>14820000</v>
      </c>
      <c r="E30" s="194">
        <v>240000</v>
      </c>
      <c r="F30" s="195">
        <f>+C30+D30+E30</f>
        <v>360170000</v>
      </c>
    </row>
    <row r="31" spans="2:6" ht="12.75">
      <c r="B31" s="204" t="s">
        <v>219</v>
      </c>
      <c r="C31" s="194"/>
      <c r="D31" s="194"/>
      <c r="E31" s="194"/>
      <c r="F31" s="195"/>
    </row>
    <row r="32" spans="2:6" ht="12.75">
      <c r="B32" s="205"/>
      <c r="C32" s="194"/>
      <c r="D32" s="194"/>
      <c r="E32" s="194"/>
      <c r="F32" s="195"/>
    </row>
    <row r="33" spans="2:6" ht="12.75">
      <c r="B33" s="197"/>
      <c r="C33" s="198"/>
      <c r="D33" s="198"/>
      <c r="E33" s="198"/>
      <c r="F33" s="199"/>
    </row>
    <row r="34" spans="2:6" ht="12.75">
      <c r="B34" s="206" t="s">
        <v>9</v>
      </c>
      <c r="C34" s="201">
        <f>+C30+C26</f>
        <v>24378218660</v>
      </c>
      <c r="D34" s="201">
        <f>+D30+D26</f>
        <v>3465062340</v>
      </c>
      <c r="E34" s="201">
        <f>+E30+E26</f>
        <v>6306257000</v>
      </c>
      <c r="F34" s="202">
        <f>+C34+D34+E34</f>
        <v>34149538000</v>
      </c>
    </row>
    <row r="35" spans="2:6" ht="12.75">
      <c r="B35" s="64"/>
      <c r="C35" s="194"/>
      <c r="D35" s="194"/>
      <c r="E35" s="194"/>
      <c r="F35" s="195"/>
    </row>
    <row r="36" spans="2:7" ht="15.75" customHeight="1">
      <c r="B36" s="64" t="s">
        <v>152</v>
      </c>
      <c r="C36" s="194">
        <v>1360761340</v>
      </c>
      <c r="D36" s="194">
        <v>244723000</v>
      </c>
      <c r="E36" s="194"/>
      <c r="F36" s="207">
        <f>+D36+C38+C36</f>
        <v>1605484340</v>
      </c>
      <c r="G36" s="208"/>
    </row>
    <row r="37" spans="2:6" ht="27.75" customHeight="1">
      <c r="B37" s="205" t="s">
        <v>220</v>
      </c>
      <c r="C37" s="194"/>
      <c r="D37" s="194"/>
      <c r="E37" s="194"/>
      <c r="F37" s="207"/>
    </row>
    <row r="38" spans="2:6" ht="12.75">
      <c r="B38" s="86"/>
      <c r="C38" s="209"/>
      <c r="D38" s="209"/>
      <c r="E38" s="209"/>
      <c r="F38" s="166"/>
    </row>
    <row r="39" spans="4:6" ht="12.75">
      <c r="D39" s="200"/>
      <c r="F39" s="189"/>
    </row>
    <row r="40" spans="3:6" ht="12.75">
      <c r="C40" s="200"/>
      <c r="F40" s="210"/>
    </row>
    <row r="41" spans="3:6" ht="12.75">
      <c r="C41" s="200"/>
      <c r="F41" s="210"/>
    </row>
    <row r="42" ht="12.75">
      <c r="F42" s="189"/>
    </row>
    <row r="43" ht="12.75">
      <c r="F43" s="189"/>
    </row>
    <row r="44" ht="12.75">
      <c r="F44" s="189"/>
    </row>
    <row r="45" ht="12.75">
      <c r="F45" s="189"/>
    </row>
    <row r="46" ht="12.75">
      <c r="F46" s="189"/>
    </row>
    <row r="47" ht="12.75">
      <c r="F47" s="189"/>
    </row>
    <row r="48" ht="12.75">
      <c r="F48" s="189"/>
    </row>
    <row r="49" ht="12.75">
      <c r="F49" s="189"/>
    </row>
    <row r="50" ht="12.75">
      <c r="F50" s="189"/>
    </row>
    <row r="51" ht="12.75">
      <c r="F51" s="189"/>
    </row>
    <row r="52" ht="12.75">
      <c r="F52" s="189"/>
    </row>
  </sheetData>
  <sheetProtection selectLockedCells="1" selectUnlockedCells="1"/>
  <mergeCells count="4">
    <mergeCell ref="B3:F3"/>
    <mergeCell ref="B8:F8"/>
    <mergeCell ref="B9:F9"/>
    <mergeCell ref="C12:E12"/>
  </mergeCells>
  <printOptions/>
  <pageMargins left="0.7479166666666667" right="0.7479166666666667" top="1.4" bottom="0.984027777777777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Zeros="0" zoomScale="75" zoomScaleNormal="75" workbookViewId="0" topLeftCell="A1">
      <selection activeCell="G9" sqref="G9"/>
    </sheetView>
  </sheetViews>
  <sheetFormatPr defaultColWidth="11.421875" defaultRowHeight="12.75"/>
  <cols>
    <col min="1" max="1" width="31.7109375" style="211" customWidth="1"/>
    <col min="2" max="3" width="22.140625" style="31" customWidth="1"/>
    <col min="4" max="5" width="22.00390625" style="31" customWidth="1"/>
    <col min="6" max="26" width="17.28125" style="31" customWidth="1"/>
    <col min="27" max="16384" width="11.57421875" style="31" customWidth="1"/>
  </cols>
  <sheetData>
    <row r="1" ht="12.75">
      <c r="D1" s="31" t="s">
        <v>221</v>
      </c>
    </row>
    <row r="2" ht="12.75">
      <c r="D2" s="31" t="s">
        <v>222</v>
      </c>
    </row>
    <row r="5" spans="1:5" ht="18.75" customHeight="1">
      <c r="A5" s="212" t="s">
        <v>223</v>
      </c>
      <c r="B5" s="212"/>
      <c r="C5" s="212"/>
      <c r="D5" s="212"/>
      <c r="E5" s="212"/>
    </row>
    <row r="6" spans="1:5" ht="30.75" customHeight="1">
      <c r="A6" s="212" t="s">
        <v>224</v>
      </c>
      <c r="B6" s="212"/>
      <c r="C6" s="212"/>
      <c r="D6" s="212"/>
      <c r="E6" s="212"/>
    </row>
    <row r="7" spans="1:5" ht="10.5" customHeight="1">
      <c r="A7" s="213"/>
      <c r="B7" s="213"/>
      <c r="C7" s="213"/>
      <c r="D7" s="213"/>
      <c r="E7" s="213"/>
    </row>
    <row r="8" spans="1:5" ht="12" customHeight="1">
      <c r="A8" s="214"/>
      <c r="B8" s="214"/>
      <c r="C8" s="214"/>
      <c r="D8" s="214"/>
      <c r="E8" s="214"/>
    </row>
    <row r="9" spans="1:5" ht="51" customHeight="1">
      <c r="A9" s="215" t="s">
        <v>225</v>
      </c>
      <c r="B9" s="215" t="s">
        <v>6</v>
      </c>
      <c r="C9" s="215" t="s">
        <v>226</v>
      </c>
      <c r="D9" s="215" t="s">
        <v>8</v>
      </c>
      <c r="E9" s="215" t="s">
        <v>9</v>
      </c>
    </row>
    <row r="10" spans="1:5" ht="17.25" customHeight="1">
      <c r="A10" s="216" t="s">
        <v>227</v>
      </c>
      <c r="B10" s="69">
        <f>SUM(B11:B31)</f>
        <v>24027495660</v>
      </c>
      <c r="C10" s="69">
        <f>SUM(C11:C31)</f>
        <v>3002176320</v>
      </c>
      <c r="D10" s="69">
        <f>SUM(D11:D31)</f>
        <v>6281415000</v>
      </c>
      <c r="E10" s="217">
        <f>SUM(E11:E31)</f>
        <v>33311086980</v>
      </c>
    </row>
    <row r="11" spans="1:5" ht="15" customHeight="1">
      <c r="A11" s="218" t="s">
        <v>228</v>
      </c>
      <c r="B11" s="73">
        <v>230800849</v>
      </c>
      <c r="C11" s="73">
        <v>8889360</v>
      </c>
      <c r="D11" s="73">
        <v>51669000</v>
      </c>
      <c r="E11" s="158">
        <f>+D11+C11+B11</f>
        <v>291359209</v>
      </c>
    </row>
    <row r="12" spans="1:19" ht="12" customHeight="1">
      <c r="A12" s="218" t="s">
        <v>229</v>
      </c>
      <c r="B12" s="219">
        <v>405654196</v>
      </c>
      <c r="C12" s="219">
        <v>6419390</v>
      </c>
      <c r="D12" s="219">
        <v>111524000</v>
      </c>
      <c r="E12" s="158">
        <f>+D12+C12+B12</f>
        <v>523597586</v>
      </c>
      <c r="F12" s="220"/>
      <c r="G12" s="221"/>
      <c r="H12" s="221"/>
      <c r="I12" s="221"/>
      <c r="J12" s="221"/>
      <c r="K12" s="221"/>
      <c r="L12" s="221"/>
      <c r="M12" s="222"/>
      <c r="N12" s="222"/>
      <c r="O12" s="222"/>
      <c r="P12" s="222"/>
      <c r="Q12" s="222"/>
      <c r="R12" s="222"/>
      <c r="S12" s="222"/>
    </row>
    <row r="13" spans="1:19" ht="12" customHeight="1">
      <c r="A13" s="218" t="s">
        <v>230</v>
      </c>
      <c r="B13" s="148">
        <v>754151214</v>
      </c>
      <c r="C13" s="148">
        <v>49753200</v>
      </c>
      <c r="D13" s="148">
        <v>247197000</v>
      </c>
      <c r="E13" s="158">
        <f>+D13+C13+B13</f>
        <v>1051101414</v>
      </c>
      <c r="F13" s="220"/>
      <c r="G13" s="221"/>
      <c r="H13" s="221"/>
      <c r="I13" s="221"/>
      <c r="J13" s="221"/>
      <c r="K13" s="221"/>
      <c r="L13" s="221"/>
      <c r="M13" s="222"/>
      <c r="N13" s="222"/>
      <c r="O13" s="222"/>
      <c r="P13" s="222"/>
      <c r="Q13" s="222"/>
      <c r="R13" s="222"/>
      <c r="S13" s="222"/>
    </row>
    <row r="14" spans="1:19" ht="12" customHeight="1">
      <c r="A14" s="218" t="s">
        <v>231</v>
      </c>
      <c r="B14" s="148">
        <v>412129971</v>
      </c>
      <c r="C14" s="148">
        <v>9311400</v>
      </c>
      <c r="D14" s="148">
        <v>89095000</v>
      </c>
      <c r="E14" s="158">
        <f>+D14+C14+B14</f>
        <v>510536371</v>
      </c>
      <c r="F14" s="220"/>
      <c r="G14" s="221"/>
      <c r="H14" s="221"/>
      <c r="I14" s="221"/>
      <c r="J14" s="221"/>
      <c r="K14" s="221"/>
      <c r="L14" s="221"/>
      <c r="M14" s="222"/>
      <c r="N14" s="222"/>
      <c r="O14" s="222"/>
      <c r="P14" s="222"/>
      <c r="Q14" s="222"/>
      <c r="R14" s="222"/>
      <c r="S14" s="222"/>
    </row>
    <row r="15" spans="1:19" ht="12" customHeight="1">
      <c r="A15" s="218" t="s">
        <v>232</v>
      </c>
      <c r="B15" s="148">
        <v>207412099</v>
      </c>
      <c r="C15" s="148">
        <v>1755600</v>
      </c>
      <c r="D15" s="148">
        <v>20024000</v>
      </c>
      <c r="E15" s="158">
        <f>+D15+C15+B15</f>
        <v>229191699</v>
      </c>
      <c r="F15" s="220"/>
      <c r="G15" s="221"/>
      <c r="H15" s="221"/>
      <c r="I15" s="221"/>
      <c r="J15" s="221"/>
      <c r="K15" s="221"/>
      <c r="L15" s="221"/>
      <c r="M15" s="222"/>
      <c r="N15" s="222"/>
      <c r="O15" s="222"/>
      <c r="P15" s="222"/>
      <c r="Q15" s="222"/>
      <c r="R15" s="222"/>
      <c r="S15" s="222"/>
    </row>
    <row r="16" spans="1:19" ht="12" customHeight="1">
      <c r="A16" s="218" t="s">
        <v>233</v>
      </c>
      <c r="B16" s="148">
        <v>934958073</v>
      </c>
      <c r="C16" s="148">
        <v>20453650</v>
      </c>
      <c r="D16" s="148">
        <v>216345000</v>
      </c>
      <c r="E16" s="158">
        <f>+D16+C16+B16</f>
        <v>1171756723</v>
      </c>
      <c r="F16" s="220"/>
      <c r="G16" s="221"/>
      <c r="H16" s="221"/>
      <c r="I16" s="221"/>
      <c r="J16" s="221"/>
      <c r="K16" s="221"/>
      <c r="L16" s="221"/>
      <c r="M16" s="222"/>
      <c r="N16" s="222"/>
      <c r="O16" s="222"/>
      <c r="P16" s="222"/>
      <c r="Q16" s="222"/>
      <c r="R16" s="222"/>
      <c r="S16" s="222"/>
    </row>
    <row r="17" spans="1:19" ht="12" customHeight="1">
      <c r="A17" s="218" t="s">
        <v>234</v>
      </c>
      <c r="B17" s="148">
        <v>1059562328</v>
      </c>
      <c r="C17" s="148">
        <v>35253950</v>
      </c>
      <c r="D17" s="148">
        <v>211593000</v>
      </c>
      <c r="E17" s="158">
        <f>+D17+C17+B17</f>
        <v>1306409278</v>
      </c>
      <c r="F17" s="220"/>
      <c r="G17" s="221"/>
      <c r="H17" s="221"/>
      <c r="I17" s="221"/>
      <c r="J17" s="221"/>
      <c r="K17" s="221"/>
      <c r="L17" s="221"/>
      <c r="M17" s="222"/>
      <c r="N17" s="222"/>
      <c r="O17" s="222"/>
      <c r="P17" s="222"/>
      <c r="Q17" s="222"/>
      <c r="R17" s="222"/>
      <c r="S17" s="222"/>
    </row>
    <row r="18" spans="1:19" ht="12" customHeight="1">
      <c r="A18" s="218" t="s">
        <v>235</v>
      </c>
      <c r="B18" s="148">
        <v>403092097</v>
      </c>
      <c r="C18" s="148">
        <v>28812560</v>
      </c>
      <c r="D18" s="148">
        <v>95136000</v>
      </c>
      <c r="E18" s="158">
        <f>+D18+C18+B18</f>
        <v>527040657</v>
      </c>
      <c r="F18" s="220"/>
      <c r="G18" s="221"/>
      <c r="H18" s="221"/>
      <c r="I18" s="221"/>
      <c r="J18" s="221"/>
      <c r="K18" s="221"/>
      <c r="L18" s="221"/>
      <c r="M18" s="222"/>
      <c r="N18" s="222"/>
      <c r="O18" s="222"/>
      <c r="P18" s="222"/>
      <c r="Q18" s="222"/>
      <c r="R18" s="222"/>
      <c r="S18" s="222"/>
    </row>
    <row r="19" spans="1:19" ht="12" customHeight="1">
      <c r="A19" s="218" t="s">
        <v>236</v>
      </c>
      <c r="B19" s="148">
        <v>6298395590</v>
      </c>
      <c r="C19" s="148">
        <v>576500061</v>
      </c>
      <c r="D19" s="148">
        <v>1881501000</v>
      </c>
      <c r="E19" s="158">
        <f>+D19+C19+B19</f>
        <v>8756396651</v>
      </c>
      <c r="F19" s="220"/>
      <c r="G19" s="221"/>
      <c r="H19" s="221"/>
      <c r="I19" s="221"/>
      <c r="J19" s="221"/>
      <c r="K19" s="221"/>
      <c r="L19" s="221"/>
      <c r="M19" s="222"/>
      <c r="N19" s="222"/>
      <c r="O19" s="222"/>
      <c r="P19" s="222"/>
      <c r="Q19" s="222"/>
      <c r="R19" s="222"/>
      <c r="S19" s="222"/>
    </row>
    <row r="20" spans="1:19" ht="12" customHeight="1">
      <c r="A20" s="218" t="s">
        <v>237</v>
      </c>
      <c r="B20" s="148">
        <v>517441256</v>
      </c>
      <c r="C20" s="148">
        <v>39199340</v>
      </c>
      <c r="D20" s="148">
        <v>128316000</v>
      </c>
      <c r="E20" s="158">
        <f>+D20+C20+B20</f>
        <v>684956596</v>
      </c>
      <c r="F20" s="220"/>
      <c r="G20" s="221"/>
      <c r="H20" s="221"/>
      <c r="I20" s="221"/>
      <c r="J20" s="221"/>
      <c r="K20" s="221"/>
      <c r="L20" s="221"/>
      <c r="M20" s="222"/>
      <c r="N20" s="222"/>
      <c r="O20" s="222"/>
      <c r="P20" s="222"/>
      <c r="Q20" s="222"/>
      <c r="R20" s="222"/>
      <c r="S20" s="222"/>
    </row>
    <row r="21" spans="1:19" ht="12" customHeight="1">
      <c r="A21" s="218" t="s">
        <v>238</v>
      </c>
      <c r="B21" s="148">
        <v>249495968</v>
      </c>
      <c r="C21" s="148">
        <v>5782300</v>
      </c>
      <c r="D21" s="148">
        <v>39093000</v>
      </c>
      <c r="E21" s="158">
        <f>+D21+C21+B21</f>
        <v>294371268</v>
      </c>
      <c r="F21" s="220"/>
      <c r="G21" s="221"/>
      <c r="H21" s="221"/>
      <c r="I21" s="221"/>
      <c r="J21" s="221"/>
      <c r="K21" s="221"/>
      <c r="L21" s="221"/>
      <c r="M21" s="222"/>
      <c r="N21" s="222"/>
      <c r="O21" s="222"/>
      <c r="P21" s="222"/>
      <c r="Q21" s="222"/>
      <c r="R21" s="222"/>
      <c r="S21" s="222"/>
    </row>
    <row r="22" spans="1:19" ht="12" customHeight="1">
      <c r="A22" s="218" t="s">
        <v>239</v>
      </c>
      <c r="B22" s="148">
        <v>5950944831</v>
      </c>
      <c r="C22" s="148">
        <v>339721899</v>
      </c>
      <c r="D22" s="148">
        <v>1621918000</v>
      </c>
      <c r="E22" s="158">
        <f>+D22+C22+B22</f>
        <v>7912584730</v>
      </c>
      <c r="F22" s="220"/>
      <c r="G22" s="221"/>
      <c r="H22" s="221"/>
      <c r="I22" s="221"/>
      <c r="J22" s="221"/>
      <c r="K22" s="221"/>
      <c r="L22" s="221"/>
      <c r="M22" s="222"/>
      <c r="N22" s="222"/>
      <c r="O22" s="222"/>
      <c r="P22" s="222"/>
      <c r="Q22" s="222"/>
      <c r="R22" s="222"/>
      <c r="S22" s="222"/>
    </row>
    <row r="23" spans="1:19" ht="12" customHeight="1">
      <c r="A23" s="218" t="s">
        <v>240</v>
      </c>
      <c r="B23" s="148">
        <v>475077130</v>
      </c>
      <c r="C23" s="148">
        <v>22350190</v>
      </c>
      <c r="D23" s="148">
        <v>93254000</v>
      </c>
      <c r="E23" s="158">
        <f>+D23+C23+B23</f>
        <v>590681320</v>
      </c>
      <c r="F23" s="220"/>
      <c r="G23" s="221"/>
      <c r="H23" s="221"/>
      <c r="I23" s="221"/>
      <c r="J23" s="221"/>
      <c r="K23" s="221"/>
      <c r="L23" s="221"/>
      <c r="M23" s="222"/>
      <c r="N23" s="222"/>
      <c r="O23" s="222"/>
      <c r="P23" s="222"/>
      <c r="Q23" s="222"/>
      <c r="R23" s="222"/>
      <c r="S23" s="222"/>
    </row>
    <row r="24" spans="1:19" ht="12" customHeight="1">
      <c r="A24" s="218" t="s">
        <v>241</v>
      </c>
      <c r="B24" s="148">
        <v>244474358</v>
      </c>
      <c r="C24" s="148">
        <v>5421900</v>
      </c>
      <c r="D24" s="148">
        <v>43050000</v>
      </c>
      <c r="E24" s="158">
        <f>+D24+C24+B24</f>
        <v>292946258</v>
      </c>
      <c r="F24" s="220"/>
      <c r="G24" s="221"/>
      <c r="H24" s="221"/>
      <c r="I24" s="221"/>
      <c r="J24" s="221"/>
      <c r="K24" s="221"/>
      <c r="L24" s="221"/>
      <c r="M24" s="222"/>
      <c r="N24" s="222"/>
      <c r="O24" s="222"/>
      <c r="P24" s="222"/>
      <c r="Q24" s="222"/>
      <c r="R24" s="222"/>
      <c r="S24" s="222"/>
    </row>
    <row r="25" spans="1:19" ht="12" customHeight="1">
      <c r="A25" s="218" t="s">
        <v>242</v>
      </c>
      <c r="B25" s="148">
        <v>495674409</v>
      </c>
      <c r="C25" s="148">
        <v>22716850</v>
      </c>
      <c r="D25" s="148">
        <v>146189000</v>
      </c>
      <c r="E25" s="158">
        <f>+D25+C25+B25</f>
        <v>664580259</v>
      </c>
      <c r="F25" s="220"/>
      <c r="G25" s="221"/>
      <c r="H25" s="221"/>
      <c r="I25" s="221"/>
      <c r="J25" s="221"/>
      <c r="K25" s="221"/>
      <c r="L25" s="221"/>
      <c r="M25" s="222"/>
      <c r="N25" s="222"/>
      <c r="O25" s="222"/>
      <c r="P25" s="222"/>
      <c r="Q25" s="222"/>
      <c r="R25" s="222"/>
      <c r="S25" s="222"/>
    </row>
    <row r="26" spans="1:19" ht="12" customHeight="1">
      <c r="A26" s="218" t="s">
        <v>243</v>
      </c>
      <c r="B26" s="148">
        <v>278246188</v>
      </c>
      <c r="C26" s="148">
        <v>4970100</v>
      </c>
      <c r="D26" s="148">
        <v>71859000</v>
      </c>
      <c r="E26" s="158">
        <f>+D26+C26+B26</f>
        <v>355075288</v>
      </c>
      <c r="F26" s="220"/>
      <c r="G26" s="221"/>
      <c r="H26" s="221"/>
      <c r="I26" s="221"/>
      <c r="J26" s="221"/>
      <c r="K26" s="221"/>
      <c r="L26" s="221"/>
      <c r="M26" s="222"/>
      <c r="N26" s="222"/>
      <c r="O26" s="222"/>
      <c r="P26" s="222"/>
      <c r="Q26" s="222"/>
      <c r="R26" s="222"/>
      <c r="S26" s="222"/>
    </row>
    <row r="27" spans="1:19" ht="12" customHeight="1">
      <c r="A27" s="218" t="s">
        <v>244</v>
      </c>
      <c r="B27" s="148">
        <v>670338678</v>
      </c>
      <c r="C27" s="148">
        <v>7166100</v>
      </c>
      <c r="D27" s="148">
        <v>123654000</v>
      </c>
      <c r="E27" s="158">
        <f>+D27+C27+B27</f>
        <v>801158778</v>
      </c>
      <c r="F27" s="220"/>
      <c r="G27" s="221"/>
      <c r="H27" s="221"/>
      <c r="I27" s="221"/>
      <c r="J27" s="221"/>
      <c r="K27" s="221"/>
      <c r="L27" s="221"/>
      <c r="M27" s="222"/>
      <c r="N27" s="222"/>
      <c r="O27" s="222"/>
      <c r="P27" s="222"/>
      <c r="Q27" s="222"/>
      <c r="R27" s="222"/>
      <c r="S27" s="222"/>
    </row>
    <row r="28" spans="1:19" ht="12" customHeight="1">
      <c r="A28" s="218" t="s">
        <v>245</v>
      </c>
      <c r="B28" s="148">
        <v>326989284</v>
      </c>
      <c r="C28" s="148">
        <v>5782400</v>
      </c>
      <c r="D28" s="148">
        <v>89053000</v>
      </c>
      <c r="E28" s="158">
        <f>+D28+C28+B28</f>
        <v>421824684</v>
      </c>
      <c r="F28" s="220"/>
      <c r="G28" s="221"/>
      <c r="H28" s="221"/>
      <c r="I28" s="221"/>
      <c r="J28" s="221"/>
      <c r="K28" s="221"/>
      <c r="L28" s="221"/>
      <c r="M28" s="222"/>
      <c r="N28" s="222"/>
      <c r="O28" s="222"/>
      <c r="P28" s="222"/>
      <c r="Q28" s="222"/>
      <c r="R28" s="222"/>
      <c r="S28" s="222"/>
    </row>
    <row r="29" spans="1:19" ht="12" customHeight="1">
      <c r="A29" s="218" t="s">
        <v>246</v>
      </c>
      <c r="B29" s="148">
        <v>425807681</v>
      </c>
      <c r="C29" s="148">
        <v>8181620</v>
      </c>
      <c r="D29" s="148">
        <v>103398000</v>
      </c>
      <c r="E29" s="158">
        <f>+D29+C29+B29</f>
        <v>537387301</v>
      </c>
      <c r="F29" s="220"/>
      <c r="G29" s="221"/>
      <c r="H29" s="221"/>
      <c r="I29" s="221"/>
      <c r="J29" s="221"/>
      <c r="K29" s="221"/>
      <c r="L29" s="221"/>
      <c r="M29" s="222"/>
      <c r="N29" s="222"/>
      <c r="O29" s="222"/>
      <c r="P29" s="222"/>
      <c r="Q29" s="222"/>
      <c r="R29" s="222"/>
      <c r="S29" s="222"/>
    </row>
    <row r="30" spans="1:19" ht="13.5" customHeight="1">
      <c r="A30" s="218" t="s">
        <v>247</v>
      </c>
      <c r="B30" s="148">
        <v>651417500</v>
      </c>
      <c r="C30" s="148">
        <v>298804750</v>
      </c>
      <c r="D30" s="148">
        <v>0</v>
      </c>
      <c r="E30" s="158">
        <f>+D30+C30+B30</f>
        <v>950222250</v>
      </c>
      <c r="F30" s="220"/>
      <c r="G30" s="221"/>
      <c r="H30" s="221"/>
      <c r="I30" s="221"/>
      <c r="J30" s="221"/>
      <c r="K30" s="221"/>
      <c r="L30" s="221"/>
      <c r="M30" s="222"/>
      <c r="N30" s="222"/>
      <c r="O30" s="222"/>
      <c r="P30" s="222"/>
      <c r="Q30" s="222"/>
      <c r="R30" s="222"/>
      <c r="S30" s="222"/>
    </row>
    <row r="31" spans="1:19" ht="12.75" customHeight="1">
      <c r="A31" s="218" t="s">
        <v>248</v>
      </c>
      <c r="B31" s="148">
        <v>3035431960</v>
      </c>
      <c r="C31" s="148">
        <v>1504929700</v>
      </c>
      <c r="D31" s="148">
        <v>897547000</v>
      </c>
      <c r="E31" s="158">
        <f>+D31+C31+B31</f>
        <v>5437908660</v>
      </c>
      <c r="F31" s="220"/>
      <c r="G31" s="221"/>
      <c r="H31" s="221"/>
      <c r="I31" s="221"/>
      <c r="J31" s="221"/>
      <c r="K31" s="221"/>
      <c r="L31" s="221"/>
      <c r="M31" s="222"/>
      <c r="N31" s="222"/>
      <c r="O31" s="222"/>
      <c r="P31" s="222"/>
      <c r="Q31" s="222"/>
      <c r="R31" s="222"/>
      <c r="S31" s="222"/>
    </row>
    <row r="32" spans="1:19" ht="6.75" customHeight="1">
      <c r="A32" s="218"/>
      <c r="B32" s="148"/>
      <c r="C32" s="148"/>
      <c r="D32" s="148"/>
      <c r="E32" s="158"/>
      <c r="F32" s="220"/>
      <c r="G32" s="221"/>
      <c r="H32" s="221"/>
      <c r="I32" s="221"/>
      <c r="J32" s="221"/>
      <c r="K32" s="221"/>
      <c r="L32" s="221"/>
      <c r="M32" s="222"/>
      <c r="N32" s="222"/>
      <c r="O32" s="222"/>
      <c r="P32" s="222"/>
      <c r="Q32" s="222"/>
      <c r="R32" s="222"/>
      <c r="S32" s="222"/>
    </row>
    <row r="33" spans="1:19" ht="12" customHeight="1">
      <c r="A33" s="147" t="s">
        <v>249</v>
      </c>
      <c r="B33" s="148"/>
      <c r="C33" s="148">
        <v>444947500</v>
      </c>
      <c r="D33" s="148"/>
      <c r="E33" s="158">
        <f>+D33+C33+B33</f>
        <v>444947500</v>
      </c>
      <c r="F33" s="220"/>
      <c r="G33" s="221"/>
      <c r="H33" s="221"/>
      <c r="I33" s="221"/>
      <c r="J33" s="221"/>
      <c r="K33" s="221"/>
      <c r="L33" s="221"/>
      <c r="M33" s="222"/>
      <c r="N33" s="222"/>
      <c r="O33" s="222"/>
      <c r="P33" s="222"/>
      <c r="Q33" s="222"/>
      <c r="R33" s="222"/>
      <c r="S33" s="222"/>
    </row>
    <row r="34" spans="1:19" ht="6.75" customHeight="1">
      <c r="A34" s="218"/>
      <c r="B34" s="148"/>
      <c r="C34" s="148"/>
      <c r="D34" s="148"/>
      <c r="E34" s="158"/>
      <c r="F34" s="220"/>
      <c r="G34" s="221"/>
      <c r="H34" s="221"/>
      <c r="I34" s="221"/>
      <c r="J34" s="221"/>
      <c r="K34" s="221"/>
      <c r="L34" s="221"/>
      <c r="M34" s="222"/>
      <c r="N34" s="222"/>
      <c r="O34" s="222"/>
      <c r="P34" s="222"/>
      <c r="Q34" s="222"/>
      <c r="R34" s="222"/>
      <c r="S34" s="222"/>
    </row>
    <row r="35" spans="1:19" ht="12" customHeight="1">
      <c r="A35" s="147" t="s">
        <v>250</v>
      </c>
      <c r="B35" s="148">
        <v>526000</v>
      </c>
      <c r="C35" s="148"/>
      <c r="D35" s="148">
        <v>24602000</v>
      </c>
      <c r="E35" s="158">
        <f>+D35+C35+B35</f>
        <v>25128000</v>
      </c>
      <c r="F35" s="220"/>
      <c r="G35" s="221"/>
      <c r="H35" s="221"/>
      <c r="I35" s="221"/>
      <c r="J35" s="221"/>
      <c r="K35" s="221"/>
      <c r="L35" s="221"/>
      <c r="M35" s="222"/>
      <c r="N35" s="222"/>
      <c r="O35" s="222"/>
      <c r="P35" s="222"/>
      <c r="Q35" s="222"/>
      <c r="R35" s="222"/>
      <c r="S35" s="222"/>
    </row>
    <row r="36" spans="1:19" ht="6.75" customHeight="1">
      <c r="A36" s="147"/>
      <c r="B36" s="148"/>
      <c r="C36" s="148"/>
      <c r="D36" s="148"/>
      <c r="E36" s="158"/>
      <c r="F36" s="220"/>
      <c r="G36" s="221"/>
      <c r="H36" s="221"/>
      <c r="I36" s="221"/>
      <c r="J36" s="221"/>
      <c r="K36" s="221"/>
      <c r="L36" s="221"/>
      <c r="M36" s="222"/>
      <c r="N36" s="222"/>
      <c r="O36" s="222"/>
      <c r="P36" s="222"/>
      <c r="Q36" s="222"/>
      <c r="R36" s="222"/>
      <c r="S36" s="222"/>
    </row>
    <row r="37" spans="1:19" ht="12" customHeight="1">
      <c r="A37" s="147" t="s">
        <v>251</v>
      </c>
      <c r="B37" s="148">
        <v>4872000</v>
      </c>
      <c r="C37" s="148">
        <v>3118520</v>
      </c>
      <c r="D37" s="148"/>
      <c r="E37" s="158">
        <f>+D37+C37+B37</f>
        <v>7990520</v>
      </c>
      <c r="F37" s="220"/>
      <c r="G37" s="221"/>
      <c r="H37" s="221"/>
      <c r="I37" s="221"/>
      <c r="J37" s="221"/>
      <c r="K37" s="221"/>
      <c r="L37" s="221"/>
      <c r="M37" s="222"/>
      <c r="N37" s="222"/>
      <c r="O37" s="222"/>
      <c r="P37" s="222"/>
      <c r="Q37" s="222"/>
      <c r="R37" s="222"/>
      <c r="S37" s="222"/>
    </row>
    <row r="38" spans="1:19" ht="6" customHeight="1">
      <c r="A38" s="147"/>
      <c r="B38" s="148"/>
      <c r="C38" s="148"/>
      <c r="D38" s="148"/>
      <c r="E38" s="158"/>
      <c r="F38" s="220"/>
      <c r="G38" s="221"/>
      <c r="H38" s="221"/>
      <c r="I38" s="221"/>
      <c r="J38" s="221"/>
      <c r="K38" s="221"/>
      <c r="L38" s="221"/>
      <c r="M38" s="222"/>
      <c r="N38" s="222"/>
      <c r="O38" s="222"/>
      <c r="P38" s="222"/>
      <c r="Q38" s="222"/>
      <c r="R38" s="222"/>
      <c r="S38" s="222"/>
    </row>
    <row r="39" spans="1:19" ht="12" customHeight="1">
      <c r="A39" s="147" t="s">
        <v>252</v>
      </c>
      <c r="B39" s="148">
        <v>215000</v>
      </c>
      <c r="C39" s="148"/>
      <c r="D39" s="148"/>
      <c r="E39" s="158">
        <f>+D39+C39+B39</f>
        <v>215000</v>
      </c>
      <c r="F39" s="220"/>
      <c r="G39" s="221"/>
      <c r="H39" s="221"/>
      <c r="I39" s="221"/>
      <c r="J39" s="221"/>
      <c r="K39" s="221"/>
      <c r="L39" s="221"/>
      <c r="M39" s="222"/>
      <c r="N39" s="222"/>
      <c r="O39" s="222"/>
      <c r="P39" s="222"/>
      <c r="Q39" s="222"/>
      <c r="R39" s="222"/>
      <c r="S39" s="222"/>
    </row>
    <row r="40" spans="1:19" ht="8.25" customHeight="1">
      <c r="A40" s="147"/>
      <c r="B40" s="148"/>
      <c r="C40" s="148"/>
      <c r="D40" s="148"/>
      <c r="E40" s="158"/>
      <c r="F40" s="220"/>
      <c r="G40" s="221"/>
      <c r="H40" s="221"/>
      <c r="I40" s="221"/>
      <c r="J40" s="221"/>
      <c r="K40" s="221"/>
      <c r="L40" s="221"/>
      <c r="M40" s="222"/>
      <c r="N40" s="222"/>
      <c r="O40" s="222"/>
      <c r="P40" s="222"/>
      <c r="Q40" s="222"/>
      <c r="R40" s="222"/>
      <c r="S40" s="222"/>
    </row>
    <row r="41" spans="1:19" ht="16.5" customHeight="1">
      <c r="A41" s="147" t="s">
        <v>253</v>
      </c>
      <c r="B41" s="148">
        <f>+B10+B35+B37+B33+B39</f>
        <v>24033108660</v>
      </c>
      <c r="C41" s="148">
        <f>+C10+C35+C37+C33+C39</f>
        <v>3450242340</v>
      </c>
      <c r="D41" s="148">
        <f>+D10+D35+D37+D33+D39</f>
        <v>6306017000</v>
      </c>
      <c r="E41" s="149">
        <f>+E10+E35+E37+E33+E39</f>
        <v>33789368000</v>
      </c>
      <c r="F41" s="220"/>
      <c r="G41" s="221"/>
      <c r="H41" s="221"/>
      <c r="I41" s="221"/>
      <c r="J41" s="221"/>
      <c r="K41" s="221"/>
      <c r="L41" s="221"/>
      <c r="M41" s="222"/>
      <c r="N41" s="222"/>
      <c r="O41" s="222"/>
      <c r="P41" s="222"/>
      <c r="Q41" s="222"/>
      <c r="R41" s="222"/>
      <c r="S41" s="222"/>
    </row>
    <row r="42" spans="1:19" ht="24" customHeight="1">
      <c r="A42" s="223"/>
      <c r="B42" s="164"/>
      <c r="C42" s="164"/>
      <c r="D42" s="164"/>
      <c r="E42" s="224"/>
      <c r="F42" s="225"/>
      <c r="G42" s="221"/>
      <c r="H42" s="221"/>
      <c r="I42" s="221"/>
      <c r="J42" s="221"/>
      <c r="K42" s="221"/>
      <c r="L42" s="221"/>
      <c r="M42" s="222"/>
      <c r="N42" s="222"/>
      <c r="O42" s="222"/>
      <c r="P42" s="222"/>
      <c r="Q42" s="222"/>
      <c r="R42" s="222"/>
      <c r="S42" s="222"/>
    </row>
    <row r="43" spans="1:19" ht="12.75">
      <c r="A43" s="226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2"/>
      <c r="N43" s="222"/>
      <c r="O43" s="222"/>
      <c r="P43" s="222"/>
      <c r="Q43" s="222"/>
      <c r="R43" s="222"/>
      <c r="S43" s="222"/>
    </row>
    <row r="44" spans="1:19" ht="12.75">
      <c r="A44" s="226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2"/>
      <c r="N44" s="222"/>
      <c r="O44" s="222"/>
      <c r="P44" s="222"/>
      <c r="Q44" s="222"/>
      <c r="R44" s="222"/>
      <c r="S44" s="222"/>
    </row>
    <row r="45" spans="1:19" ht="12.75">
      <c r="A45" s="226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2"/>
      <c r="N45" s="222"/>
      <c r="O45" s="222"/>
      <c r="P45" s="222"/>
      <c r="Q45" s="222"/>
      <c r="R45" s="222"/>
      <c r="S45" s="222"/>
    </row>
    <row r="46" spans="1:19" ht="12.75">
      <c r="A46" s="29"/>
      <c r="B46" s="221"/>
      <c r="C46" s="221"/>
      <c r="D46" s="221"/>
      <c r="E46" s="227"/>
      <c r="F46" s="221"/>
      <c r="G46" s="221"/>
      <c r="H46" s="221"/>
      <c r="I46" s="221"/>
      <c r="J46" s="221"/>
      <c r="K46" s="221"/>
      <c r="L46" s="221"/>
      <c r="M46" s="222"/>
      <c r="N46" s="222"/>
      <c r="O46" s="222"/>
      <c r="P46" s="222"/>
      <c r="Q46" s="222"/>
      <c r="R46" s="222"/>
      <c r="S46" s="222"/>
    </row>
    <row r="47" spans="1:19" ht="12.75">
      <c r="A47" s="226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2"/>
      <c r="N47" s="222"/>
      <c r="O47" s="222"/>
      <c r="P47" s="222"/>
      <c r="Q47" s="222"/>
      <c r="R47" s="222"/>
      <c r="S47" s="222"/>
    </row>
    <row r="48" spans="1:19" ht="12.75">
      <c r="A48" s="226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2"/>
      <c r="N48" s="222"/>
      <c r="O48" s="222"/>
      <c r="P48" s="222"/>
      <c r="Q48" s="222"/>
      <c r="R48" s="222"/>
      <c r="S48" s="222"/>
    </row>
    <row r="49" spans="1:19" ht="12.75">
      <c r="A49" s="226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2"/>
      <c r="N49" s="222"/>
      <c r="O49" s="222"/>
      <c r="P49" s="222"/>
      <c r="Q49" s="222"/>
      <c r="R49" s="222"/>
      <c r="S49" s="222"/>
    </row>
    <row r="50" spans="1:19" ht="12.75">
      <c r="A50" s="226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2"/>
      <c r="N50" s="222"/>
      <c r="O50" s="222"/>
      <c r="P50" s="222"/>
      <c r="Q50" s="222"/>
      <c r="R50" s="222"/>
      <c r="S50" s="222"/>
    </row>
    <row r="51" spans="1:19" ht="12.75">
      <c r="A51" s="226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2"/>
      <c r="N51" s="222"/>
      <c r="O51" s="222"/>
      <c r="P51" s="222"/>
      <c r="Q51" s="222"/>
      <c r="R51" s="222"/>
      <c r="S51" s="222"/>
    </row>
    <row r="52" spans="1:19" ht="12.75">
      <c r="A52" s="226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2"/>
      <c r="N52" s="222"/>
      <c r="O52" s="222"/>
      <c r="P52" s="222"/>
      <c r="Q52" s="222"/>
      <c r="R52" s="222"/>
      <c r="S52" s="222"/>
    </row>
    <row r="53" spans="1:19" ht="12.75">
      <c r="A53" s="226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2"/>
      <c r="N53" s="222"/>
      <c r="O53" s="222"/>
      <c r="P53" s="222"/>
      <c r="Q53" s="222"/>
      <c r="R53" s="222"/>
      <c r="S53" s="222"/>
    </row>
    <row r="54" spans="1:19" ht="12.75">
      <c r="A54" s="226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2"/>
      <c r="N54" s="222"/>
      <c r="O54" s="222"/>
      <c r="P54" s="222"/>
      <c r="Q54" s="222"/>
      <c r="R54" s="222"/>
      <c r="S54" s="222"/>
    </row>
    <row r="55" spans="1:19" ht="12.75">
      <c r="A55" s="226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2"/>
      <c r="N55" s="222"/>
      <c r="O55" s="222"/>
      <c r="P55" s="222"/>
      <c r="Q55" s="222"/>
      <c r="R55" s="222"/>
      <c r="S55" s="222"/>
    </row>
    <row r="56" spans="1:19" ht="12.75">
      <c r="A56" s="226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2"/>
      <c r="N56" s="222"/>
      <c r="O56" s="222"/>
      <c r="P56" s="222"/>
      <c r="Q56" s="222"/>
      <c r="R56" s="222"/>
      <c r="S56" s="222"/>
    </row>
    <row r="57" spans="1:19" ht="12.75">
      <c r="A57" s="226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2"/>
      <c r="N57" s="222"/>
      <c r="O57" s="222"/>
      <c r="P57" s="222"/>
      <c r="Q57" s="222"/>
      <c r="R57" s="222"/>
      <c r="S57" s="222"/>
    </row>
    <row r="58" spans="1:19" ht="12.75">
      <c r="A58" s="226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2"/>
      <c r="N58" s="222"/>
      <c r="O58" s="222"/>
      <c r="P58" s="222"/>
      <c r="Q58" s="222"/>
      <c r="R58" s="222"/>
      <c r="S58" s="222"/>
    </row>
    <row r="59" spans="1:19" ht="12.75">
      <c r="A59" s="226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2"/>
      <c r="N59" s="222"/>
      <c r="O59" s="222"/>
      <c r="P59" s="222"/>
      <c r="Q59" s="222"/>
      <c r="R59" s="222"/>
      <c r="S59" s="222"/>
    </row>
    <row r="60" spans="1:19" ht="12.75">
      <c r="A60" s="226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2"/>
      <c r="N60" s="222"/>
      <c r="O60" s="222"/>
      <c r="P60" s="222"/>
      <c r="Q60" s="222"/>
      <c r="R60" s="222"/>
      <c r="S60" s="222"/>
    </row>
    <row r="61" spans="1:19" ht="12.75">
      <c r="A61" s="226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2"/>
      <c r="N61" s="222"/>
      <c r="O61" s="222"/>
      <c r="P61" s="222"/>
      <c r="Q61" s="222"/>
      <c r="R61" s="222"/>
      <c r="S61" s="222"/>
    </row>
    <row r="62" spans="1:19" ht="12.75">
      <c r="A62" s="226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2"/>
      <c r="N62" s="222"/>
      <c r="O62" s="222"/>
      <c r="P62" s="222"/>
      <c r="Q62" s="222"/>
      <c r="R62" s="222"/>
      <c r="S62" s="222"/>
    </row>
    <row r="63" spans="1:19" ht="12.75">
      <c r="A63" s="226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2"/>
      <c r="N63" s="222"/>
      <c r="O63" s="222"/>
      <c r="P63" s="222"/>
      <c r="Q63" s="222"/>
      <c r="R63" s="222"/>
      <c r="S63" s="222"/>
    </row>
    <row r="64" spans="1:19" ht="12.75">
      <c r="A64" s="226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2"/>
      <c r="N64" s="222"/>
      <c r="O64" s="222"/>
      <c r="P64" s="222"/>
      <c r="Q64" s="222"/>
      <c r="R64" s="222"/>
      <c r="S64" s="222"/>
    </row>
    <row r="65" spans="1:12" ht="12.75">
      <c r="A65" s="226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2.75">
      <c r="A66" s="226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2.75">
      <c r="A67" s="226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2.75">
      <c r="A68" s="22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2.75">
      <c r="A69" s="22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</sheetData>
  <sheetProtection selectLockedCells="1" selectUnlockedCells="1"/>
  <mergeCells count="3">
    <mergeCell ref="A5:E5"/>
    <mergeCell ref="A6:E6"/>
    <mergeCell ref="A8:E8"/>
  </mergeCells>
  <printOptions/>
  <pageMargins left="0.39375" right="1.96875" top="1.3777777777777778" bottom="0.6298611111111111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7"/>
  <sheetViews>
    <sheetView showZeros="0" zoomScale="75" zoomScaleNormal="75" workbookViewId="0" topLeftCell="A37">
      <selection activeCell="E18" sqref="E18"/>
    </sheetView>
  </sheetViews>
  <sheetFormatPr defaultColWidth="11.421875" defaultRowHeight="12.75"/>
  <cols>
    <col min="1" max="2" width="11.57421875" style="31" customWidth="1"/>
    <col min="3" max="3" width="25.7109375" style="31" customWidth="1"/>
    <col min="4" max="4" width="13.00390625" style="31" customWidth="1"/>
    <col min="5" max="5" width="12.8515625" style="31" customWidth="1"/>
    <col min="6" max="7" width="12.7109375" style="31" customWidth="1"/>
    <col min="8" max="8" width="12.8515625" style="31" customWidth="1"/>
    <col min="9" max="9" width="12.7109375" style="31" customWidth="1"/>
    <col min="10" max="255" width="11.57421875" style="31" customWidth="1"/>
  </cols>
  <sheetData>
    <row r="4" spans="1:6" ht="12.75">
      <c r="A4" s="228" t="s">
        <v>2</v>
      </c>
      <c r="B4" s="229"/>
      <c r="C4" s="229"/>
      <c r="F4" s="31" t="s">
        <v>0</v>
      </c>
    </row>
    <row r="5" ht="12.75">
      <c r="F5" s="31" t="s">
        <v>254</v>
      </c>
    </row>
    <row r="6" spans="1:2" ht="12.75">
      <c r="A6" s="229" t="s">
        <v>255</v>
      </c>
      <c r="B6" s="229"/>
    </row>
    <row r="7" spans="4:9" ht="12.75">
      <c r="D7" s="48"/>
      <c r="E7" s="230"/>
      <c r="G7" s="230"/>
      <c r="H7" s="230"/>
      <c r="I7" s="230"/>
    </row>
    <row r="8" spans="4:9" ht="12.75">
      <c r="D8" s="65"/>
      <c r="E8" s="65"/>
      <c r="F8" s="65"/>
      <c r="G8" s="65"/>
      <c r="H8" s="65"/>
      <c r="I8" s="65"/>
    </row>
    <row r="9" spans="1:10" ht="15" customHeight="1">
      <c r="A9" s="191"/>
      <c r="B9" s="231"/>
      <c r="C9" s="232"/>
      <c r="D9" s="233" t="s">
        <v>256</v>
      </c>
      <c r="E9" s="233"/>
      <c r="F9" s="233"/>
      <c r="G9" s="234" t="s">
        <v>257</v>
      </c>
      <c r="H9" s="234"/>
      <c r="I9" s="234"/>
      <c r="J9" s="65"/>
    </row>
    <row r="10" spans="1:9" ht="21" customHeight="1">
      <c r="A10" s="235" t="s">
        <v>258</v>
      </c>
      <c r="B10" s="235"/>
      <c r="C10" s="235"/>
      <c r="D10" s="234" t="s">
        <v>9</v>
      </c>
      <c r="E10" s="234" t="s">
        <v>259</v>
      </c>
      <c r="F10" s="234" t="s">
        <v>260</v>
      </c>
      <c r="G10" s="236" t="s">
        <v>9</v>
      </c>
      <c r="H10" s="234" t="s">
        <v>259</v>
      </c>
      <c r="I10" s="234" t="s">
        <v>261</v>
      </c>
    </row>
    <row r="11" spans="1:9" ht="24" customHeight="1">
      <c r="A11" s="229" t="s">
        <v>6</v>
      </c>
      <c r="D11" s="237">
        <f>SUM(D13:D33)</f>
        <v>105553</v>
      </c>
      <c r="E11" s="237">
        <f>SUM(E13:E33)</f>
        <v>104544</v>
      </c>
      <c r="F11" s="237">
        <f>SUM(F13:F33)</f>
        <v>1009</v>
      </c>
      <c r="G11" s="238">
        <f>SUM(G13:G32)</f>
        <v>362317</v>
      </c>
      <c r="H11" s="238">
        <f>SUM(H13:H32)</f>
        <v>361880</v>
      </c>
      <c r="I11" s="238">
        <f>SUM(I13:I32)</f>
        <v>437</v>
      </c>
    </row>
    <row r="12" spans="1:9" ht="12.75">
      <c r="A12" s="190" t="s">
        <v>262</v>
      </c>
      <c r="D12" s="239">
        <f>+D13+D14+D15</f>
        <v>1312</v>
      </c>
      <c r="E12" s="239">
        <f>+E13+E14+E15</f>
        <v>956</v>
      </c>
      <c r="F12" s="239">
        <f>+F13+F14+F15</f>
        <v>356</v>
      </c>
      <c r="G12" s="239">
        <f>+G13+G14+G15</f>
        <v>0</v>
      </c>
      <c r="H12" s="239">
        <f>+H13+H14+H15</f>
        <v>0</v>
      </c>
      <c r="I12" s="239">
        <f>+I13+I14+I15</f>
        <v>0</v>
      </c>
    </row>
    <row r="13" spans="1:9" ht="12.75">
      <c r="A13" s="31" t="s">
        <v>263</v>
      </c>
      <c r="D13" s="240">
        <f>E13+F13</f>
        <v>368</v>
      </c>
      <c r="E13" s="240">
        <v>249</v>
      </c>
      <c r="F13" s="240">
        <v>119</v>
      </c>
      <c r="G13" s="240"/>
      <c r="H13" s="240"/>
      <c r="I13" s="240"/>
    </row>
    <row r="14" spans="1:9" ht="12.75">
      <c r="A14" s="31" t="s">
        <v>264</v>
      </c>
      <c r="D14" s="240">
        <f>E14+F14</f>
        <v>620</v>
      </c>
      <c r="E14" s="240">
        <v>385</v>
      </c>
      <c r="F14" s="240">
        <v>235</v>
      </c>
      <c r="G14" s="240"/>
      <c r="H14" s="240"/>
      <c r="I14" s="240"/>
    </row>
    <row r="15" spans="1:9" ht="12.75">
      <c r="A15" s="31" t="s">
        <v>265</v>
      </c>
      <c r="D15" s="240">
        <f>E15+F15</f>
        <v>324</v>
      </c>
      <c r="E15" s="240">
        <v>322</v>
      </c>
      <c r="F15" s="240">
        <v>2</v>
      </c>
      <c r="G15" s="240"/>
      <c r="H15" s="240"/>
      <c r="I15" s="240"/>
    </row>
    <row r="16" spans="1:9" ht="12.75">
      <c r="A16" s="190" t="s">
        <v>266</v>
      </c>
      <c r="D16" s="240">
        <f>E16+F16</f>
        <v>4100</v>
      </c>
      <c r="E16" s="240">
        <v>4100</v>
      </c>
      <c r="F16" s="240"/>
      <c r="G16" s="240"/>
      <c r="H16" s="240"/>
      <c r="I16" s="240"/>
    </row>
    <row r="17" spans="1:9" ht="12.75">
      <c r="A17" s="190" t="s">
        <v>267</v>
      </c>
      <c r="D17" s="240">
        <f>E17+F17</f>
        <v>81</v>
      </c>
      <c r="E17" s="240">
        <v>69</v>
      </c>
      <c r="F17" s="240">
        <v>12</v>
      </c>
      <c r="G17" s="240"/>
      <c r="H17" s="240"/>
      <c r="I17" s="240"/>
    </row>
    <row r="18" spans="1:9" ht="12.75">
      <c r="A18" s="31" t="s">
        <v>268</v>
      </c>
      <c r="D18" s="240">
        <f>E18+F18</f>
        <v>1500</v>
      </c>
      <c r="E18" s="240">
        <v>1405</v>
      </c>
      <c r="F18" s="240">
        <v>95</v>
      </c>
      <c r="G18" s="240">
        <f>H18+I18</f>
        <v>250</v>
      </c>
      <c r="H18" s="240"/>
      <c r="I18" s="240">
        <v>250</v>
      </c>
    </row>
    <row r="19" spans="1:9" ht="12.75">
      <c r="A19" s="241" t="s">
        <v>269</v>
      </c>
      <c r="B19" s="241"/>
      <c r="C19" s="241"/>
      <c r="D19" s="240">
        <f>E19+F19</f>
        <v>2056</v>
      </c>
      <c r="E19" s="240">
        <v>2039</v>
      </c>
      <c r="F19" s="240">
        <v>17</v>
      </c>
      <c r="G19" s="240">
        <f>H19+I19</f>
        <v>0</v>
      </c>
      <c r="H19" s="240"/>
      <c r="I19" s="240"/>
    </row>
    <row r="20" spans="1:9" ht="12.75">
      <c r="A20" s="241" t="s">
        <v>270</v>
      </c>
      <c r="B20" s="241"/>
      <c r="C20" s="241"/>
      <c r="D20" s="240">
        <f>E20+F20</f>
        <v>22807</v>
      </c>
      <c r="E20" s="240">
        <v>22783</v>
      </c>
      <c r="F20" s="240">
        <v>24</v>
      </c>
      <c r="G20" s="240">
        <f>H20+I20</f>
        <v>4310</v>
      </c>
      <c r="H20" s="240">
        <v>4310</v>
      </c>
      <c r="I20" s="240"/>
    </row>
    <row r="21" spans="1:9" ht="12.75">
      <c r="A21" s="190" t="s">
        <v>271</v>
      </c>
      <c r="D21" s="240">
        <f>E21+F21</f>
        <v>781</v>
      </c>
      <c r="E21" s="240">
        <v>768</v>
      </c>
      <c r="F21" s="240">
        <v>13</v>
      </c>
      <c r="G21" s="240">
        <f>H21+I21</f>
        <v>0</v>
      </c>
      <c r="H21" s="240"/>
      <c r="I21" s="240"/>
    </row>
    <row r="22" spans="1:9" ht="12.75">
      <c r="A22" s="190" t="s">
        <v>272</v>
      </c>
      <c r="D22" s="240">
        <f>E22+F22</f>
        <v>687</v>
      </c>
      <c r="E22" s="240">
        <v>665</v>
      </c>
      <c r="F22" s="240">
        <v>22</v>
      </c>
      <c r="G22" s="240">
        <f>H22+I22</f>
        <v>0</v>
      </c>
      <c r="H22" s="240"/>
      <c r="I22" s="240"/>
    </row>
    <row r="23" spans="1:9" ht="12.75">
      <c r="A23" s="190" t="s">
        <v>273</v>
      </c>
      <c r="D23" s="240">
        <f>E23+F23</f>
        <v>49015</v>
      </c>
      <c r="E23" s="240">
        <v>48801</v>
      </c>
      <c r="F23" s="240">
        <v>214</v>
      </c>
      <c r="G23" s="240">
        <f>H23+I23</f>
        <v>350925</v>
      </c>
      <c r="H23" s="240">
        <v>350925</v>
      </c>
      <c r="I23" s="240"/>
    </row>
    <row r="24" spans="1:9" ht="12.75">
      <c r="A24" s="190" t="s">
        <v>274</v>
      </c>
      <c r="D24" s="240">
        <f>E24+F24</f>
        <v>17787</v>
      </c>
      <c r="E24" s="240">
        <v>17735</v>
      </c>
      <c r="F24" s="240">
        <v>52</v>
      </c>
      <c r="G24" s="240">
        <f>H24+I24</f>
        <v>1182</v>
      </c>
      <c r="H24" s="240">
        <v>1182</v>
      </c>
      <c r="I24" s="240"/>
    </row>
    <row r="25" spans="1:9" ht="12.75">
      <c r="A25" s="190" t="s">
        <v>275</v>
      </c>
      <c r="D25" s="240">
        <f>E25+F25</f>
        <v>435</v>
      </c>
      <c r="E25" s="240">
        <v>403</v>
      </c>
      <c r="F25" s="240">
        <v>32</v>
      </c>
      <c r="G25" s="240">
        <f>H25+I25</f>
        <v>0</v>
      </c>
      <c r="H25" s="240"/>
      <c r="I25" s="240"/>
    </row>
    <row r="26" spans="1:9" ht="12" customHeight="1">
      <c r="A26" s="190" t="s">
        <v>276</v>
      </c>
      <c r="D26" s="240">
        <f>E26+F26</f>
        <v>816</v>
      </c>
      <c r="E26" s="240">
        <v>799</v>
      </c>
      <c r="F26" s="240">
        <v>17</v>
      </c>
      <c r="G26" s="240"/>
      <c r="H26" s="240"/>
      <c r="I26" s="240"/>
    </row>
    <row r="27" spans="1:9" ht="12.75">
      <c r="A27" s="190" t="s">
        <v>277</v>
      </c>
      <c r="D27" s="240">
        <f>E27+F27</f>
        <v>568</v>
      </c>
      <c r="E27" s="240">
        <v>551</v>
      </c>
      <c r="F27" s="240">
        <v>17</v>
      </c>
      <c r="G27" s="240"/>
      <c r="H27" s="240"/>
      <c r="I27" s="240"/>
    </row>
    <row r="28" spans="1:9" ht="12.75">
      <c r="A28" s="190" t="s">
        <v>278</v>
      </c>
      <c r="D28" s="240">
        <f>E28+F28</f>
        <v>2592</v>
      </c>
      <c r="E28" s="240">
        <v>2520</v>
      </c>
      <c r="F28" s="240">
        <v>72</v>
      </c>
      <c r="G28" s="240">
        <f>H28+I28</f>
        <v>832</v>
      </c>
      <c r="H28" s="240">
        <v>745</v>
      </c>
      <c r="I28" s="240">
        <v>87</v>
      </c>
    </row>
    <row r="29" spans="1:9" ht="12.75">
      <c r="A29" s="190" t="s">
        <v>279</v>
      </c>
      <c r="D29" s="240">
        <f>E29+F29</f>
        <v>564</v>
      </c>
      <c r="E29" s="240">
        <v>547</v>
      </c>
      <c r="F29" s="240">
        <v>17</v>
      </c>
      <c r="G29" s="240">
        <f>H29+I29</f>
        <v>4718</v>
      </c>
      <c r="H29" s="240">
        <v>4718</v>
      </c>
      <c r="I29" s="240"/>
    </row>
    <row r="30" spans="1:9" ht="12.75">
      <c r="A30" s="190" t="s">
        <v>280</v>
      </c>
      <c r="D30" s="240">
        <f>E30+F30</f>
        <v>46</v>
      </c>
      <c r="E30" s="240">
        <v>33</v>
      </c>
      <c r="F30" s="240">
        <v>13</v>
      </c>
      <c r="G30" s="240"/>
      <c r="H30" s="240"/>
      <c r="I30" s="240"/>
    </row>
    <row r="31" spans="1:9" ht="12.75">
      <c r="A31" s="31" t="s">
        <v>281</v>
      </c>
      <c r="D31" s="240">
        <f>E31+F31</f>
        <v>178</v>
      </c>
      <c r="E31" s="240">
        <v>170</v>
      </c>
      <c r="F31" s="240">
        <v>8</v>
      </c>
      <c r="G31" s="240">
        <f>H31+I31</f>
        <v>100</v>
      </c>
      <c r="H31" s="240"/>
      <c r="I31" s="240">
        <v>100</v>
      </c>
    </row>
    <row r="32" spans="1:9" ht="12.75">
      <c r="A32" s="31" t="s">
        <v>282</v>
      </c>
      <c r="D32" s="240">
        <f>E32+F32</f>
        <v>228</v>
      </c>
      <c r="E32" s="240">
        <v>200</v>
      </c>
      <c r="F32" s="240">
        <v>28</v>
      </c>
      <c r="G32" s="240"/>
      <c r="H32" s="240"/>
      <c r="I32" s="240"/>
    </row>
    <row r="33" spans="1:9" ht="12.75">
      <c r="A33" s="190"/>
      <c r="D33" s="242"/>
      <c r="E33" s="242"/>
      <c r="F33" s="242"/>
      <c r="G33" s="242"/>
      <c r="H33" s="242"/>
      <c r="I33" s="242"/>
    </row>
    <row r="34" spans="4:9" ht="12.75">
      <c r="D34" s="242"/>
      <c r="E34" s="242"/>
      <c r="F34" s="242"/>
      <c r="G34" s="242"/>
      <c r="H34" s="242"/>
      <c r="I34" s="242"/>
    </row>
    <row r="35" spans="1:9" ht="12.75">
      <c r="A35" s="228" t="s">
        <v>104</v>
      </c>
      <c r="B35" s="229"/>
      <c r="C35" s="229"/>
      <c r="D35" s="238">
        <f>SUM(D37:D48)</f>
        <v>4647</v>
      </c>
      <c r="E35" s="238">
        <f>SUM(E37:E48)</f>
        <v>4604</v>
      </c>
      <c r="F35" s="238">
        <f>SUM(F37:F48)</f>
        <v>43</v>
      </c>
      <c r="G35" s="238"/>
      <c r="H35" s="238"/>
      <c r="I35" s="238"/>
    </row>
    <row r="36" spans="4:9" ht="12.75">
      <c r="D36" s="239"/>
      <c r="E36" s="239"/>
      <c r="F36" s="239"/>
      <c r="G36" s="240"/>
      <c r="H36" s="240"/>
      <c r="I36" s="240"/>
    </row>
    <row r="37" spans="1:9" ht="12.75">
      <c r="A37" s="31" t="s">
        <v>283</v>
      </c>
      <c r="D37" s="240">
        <f>E37+F37</f>
        <v>49</v>
      </c>
      <c r="E37" s="240">
        <v>45</v>
      </c>
      <c r="F37" s="240">
        <v>4</v>
      </c>
      <c r="G37" s="240"/>
      <c r="H37" s="240"/>
      <c r="I37" s="240"/>
    </row>
    <row r="38" spans="1:9" ht="12.75">
      <c r="A38" s="31" t="s">
        <v>284</v>
      </c>
      <c r="D38" s="240">
        <f>E38+F38</f>
        <v>160</v>
      </c>
      <c r="E38" s="240">
        <v>160</v>
      </c>
      <c r="F38" s="240"/>
      <c r="G38" s="240"/>
      <c r="H38" s="240"/>
      <c r="I38" s="240"/>
    </row>
    <row r="39" spans="1:9" ht="12.75">
      <c r="A39" s="190" t="s">
        <v>285</v>
      </c>
      <c r="D39" s="240">
        <f>E39+F39</f>
        <v>8</v>
      </c>
      <c r="E39" s="240">
        <v>8</v>
      </c>
      <c r="F39" s="240"/>
      <c r="G39" s="240"/>
      <c r="H39" s="240"/>
      <c r="I39" s="240"/>
    </row>
    <row r="40" spans="1:9" ht="12.75">
      <c r="A40" s="190" t="s">
        <v>286</v>
      </c>
      <c r="D40" s="240">
        <f>E40+F40</f>
        <v>1256</v>
      </c>
      <c r="E40" s="240">
        <v>1226</v>
      </c>
      <c r="F40" s="240">
        <v>30</v>
      </c>
      <c r="G40" s="240"/>
      <c r="H40" s="240"/>
      <c r="I40" s="240"/>
    </row>
    <row r="41" spans="1:9" ht="12.75">
      <c r="A41" s="190" t="s">
        <v>287</v>
      </c>
      <c r="D41" s="240">
        <f>E41+F41</f>
        <v>362</v>
      </c>
      <c r="E41" s="240">
        <v>362</v>
      </c>
      <c r="F41" s="240"/>
      <c r="G41" s="240"/>
      <c r="H41" s="240"/>
      <c r="I41" s="240"/>
    </row>
    <row r="42" spans="1:9" ht="12.75">
      <c r="A42" s="190" t="s">
        <v>288</v>
      </c>
      <c r="D42" s="240">
        <f>E42+F42</f>
        <v>224</v>
      </c>
      <c r="E42" s="240">
        <v>224</v>
      </c>
      <c r="F42" s="240"/>
      <c r="G42" s="240"/>
      <c r="H42" s="240"/>
      <c r="I42" s="240"/>
    </row>
    <row r="43" spans="1:9" ht="12.75">
      <c r="A43" s="190" t="s">
        <v>289</v>
      </c>
      <c r="D43" s="240">
        <f>E43+F43</f>
        <v>167</v>
      </c>
      <c r="E43" s="240">
        <v>167</v>
      </c>
      <c r="F43" s="240"/>
      <c r="G43" s="240"/>
      <c r="H43" s="240"/>
      <c r="I43" s="240"/>
    </row>
    <row r="44" spans="1:9" ht="12.75">
      <c r="A44" s="190" t="s">
        <v>290</v>
      </c>
      <c r="D44" s="240">
        <f>E44+F44</f>
        <v>1772</v>
      </c>
      <c r="E44" s="240">
        <v>1772</v>
      </c>
      <c r="F44" s="240"/>
      <c r="G44" s="240"/>
      <c r="H44" s="240"/>
      <c r="I44" s="240"/>
    </row>
    <row r="45" spans="1:9" ht="12.75">
      <c r="A45" s="190" t="s">
        <v>291</v>
      </c>
      <c r="D45" s="240">
        <f>E45+F45</f>
        <v>483</v>
      </c>
      <c r="E45" s="240">
        <v>474</v>
      </c>
      <c r="F45" s="240">
        <v>9</v>
      </c>
      <c r="G45" s="240"/>
      <c r="H45" s="240"/>
      <c r="I45" s="240"/>
    </row>
    <row r="46" spans="1:9" ht="12.75">
      <c r="A46" s="190" t="s">
        <v>292</v>
      </c>
      <c r="D46" s="240">
        <f>E46+F46</f>
        <v>45</v>
      </c>
      <c r="E46" s="240">
        <v>45</v>
      </c>
      <c r="F46" s="240"/>
      <c r="G46" s="240"/>
      <c r="H46" s="240"/>
      <c r="I46" s="240"/>
    </row>
    <row r="47" spans="1:9" ht="12.75">
      <c r="A47" s="190" t="s">
        <v>293</v>
      </c>
      <c r="D47" s="240">
        <f>E47+F47</f>
        <v>121</v>
      </c>
      <c r="E47" s="240">
        <v>121</v>
      </c>
      <c r="F47" s="240"/>
      <c r="G47" s="240"/>
      <c r="H47" s="240"/>
      <c r="I47" s="240"/>
    </row>
    <row r="48" spans="1:9" ht="12.75" hidden="1">
      <c r="A48" s="190" t="s">
        <v>294</v>
      </c>
      <c r="D48" s="240">
        <f>E48+F48</f>
        <v>0</v>
      </c>
      <c r="E48" s="240"/>
      <c r="F48" s="240"/>
      <c r="G48" s="240"/>
      <c r="H48" s="240"/>
      <c r="I48" s="240"/>
    </row>
    <row r="49" spans="1:9" ht="12.75">
      <c r="A49" s="190"/>
      <c r="D49" s="240"/>
      <c r="E49" s="240"/>
      <c r="F49" s="240"/>
      <c r="G49" s="240"/>
      <c r="H49" s="240"/>
      <c r="I49" s="240"/>
    </row>
    <row r="50" spans="1:9" ht="12.75">
      <c r="A50" s="228" t="s">
        <v>8</v>
      </c>
      <c r="B50" s="229"/>
      <c r="C50" s="229"/>
      <c r="D50" s="243">
        <f>D52+D53</f>
        <v>986</v>
      </c>
      <c r="E50" s="243">
        <f>E52+E53</f>
        <v>982</v>
      </c>
      <c r="F50" s="243">
        <f>F52+F53</f>
        <v>4</v>
      </c>
      <c r="G50" s="238"/>
      <c r="H50" s="238"/>
      <c r="I50" s="238"/>
    </row>
    <row r="51" spans="4:9" ht="12.75">
      <c r="D51" s="239"/>
      <c r="E51" s="239"/>
      <c r="F51" s="239"/>
      <c r="G51" s="240"/>
      <c r="H51" s="240"/>
      <c r="I51" s="240"/>
    </row>
    <row r="52" spans="1:9" ht="12.75">
      <c r="A52" s="190" t="s">
        <v>295</v>
      </c>
      <c r="D52" s="240">
        <f>E52+F52</f>
        <v>315</v>
      </c>
      <c r="E52" s="240">
        <v>314</v>
      </c>
      <c r="F52" s="240">
        <v>1</v>
      </c>
      <c r="G52" s="240"/>
      <c r="H52" s="240"/>
      <c r="I52" s="240"/>
    </row>
    <row r="53" spans="1:9" ht="12.75">
      <c r="A53" s="190" t="s">
        <v>296</v>
      </c>
      <c r="D53" s="244">
        <f>E53+F53</f>
        <v>671</v>
      </c>
      <c r="E53" s="244">
        <v>668</v>
      </c>
      <c r="F53" s="244">
        <v>3</v>
      </c>
      <c r="G53" s="244"/>
      <c r="H53" s="244"/>
      <c r="I53" s="244"/>
    </row>
    <row r="54" spans="4:9" ht="12.75">
      <c r="D54" s="245"/>
      <c r="E54" s="245"/>
      <c r="F54" s="245"/>
      <c r="G54" s="245"/>
      <c r="H54" s="245"/>
      <c r="I54" s="245"/>
    </row>
    <row r="55" spans="4:9" ht="12.75">
      <c r="D55" s="245"/>
      <c r="E55" s="245"/>
      <c r="F55" s="245"/>
      <c r="G55" s="245"/>
      <c r="H55" s="245"/>
      <c r="I55" s="245"/>
    </row>
    <row r="56" spans="1:9" ht="12.75">
      <c r="A56" s="229" t="s">
        <v>297</v>
      </c>
      <c r="D56" s="237">
        <f>D50+D35+D11</f>
        <v>111186</v>
      </c>
      <c r="E56" s="237">
        <f>E50+E35+E11</f>
        <v>110130</v>
      </c>
      <c r="F56" s="237">
        <f>F50+F35+F11</f>
        <v>1056</v>
      </c>
      <c r="G56" s="237">
        <f>G50+G35+G11</f>
        <v>362317</v>
      </c>
      <c r="H56" s="237">
        <f>H50+H35+H11</f>
        <v>361880</v>
      </c>
      <c r="I56" s="237">
        <f>I50+I35+I11</f>
        <v>437</v>
      </c>
    </row>
    <row r="58" spans="5:6" ht="12.75">
      <c r="E58" s="246"/>
      <c r="F58" s="246"/>
    </row>
    <row r="59" spans="1:6" ht="12.75" hidden="1">
      <c r="A59" s="31" t="s">
        <v>298</v>
      </c>
      <c r="D59" s="247">
        <f>E59+F59</f>
        <v>4015</v>
      </c>
      <c r="E59" s="247">
        <v>3681</v>
      </c>
      <c r="F59" s="248">
        <v>334</v>
      </c>
    </row>
    <row r="67" ht="12.75">
      <c r="G67" s="249"/>
    </row>
  </sheetData>
  <sheetProtection selectLockedCells="1" selectUnlockedCells="1"/>
  <mergeCells count="3">
    <mergeCell ref="D9:F9"/>
    <mergeCell ref="G9:I9"/>
    <mergeCell ref="A10:C10"/>
  </mergeCells>
  <printOptions/>
  <pageMargins left="1.1416666666666666" right="0.39375" top="1.6534722222222222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71"/>
  <sheetViews>
    <sheetView showZeros="0" tabSelected="1" zoomScale="75" zoomScaleNormal="75" workbookViewId="0" topLeftCell="A1">
      <selection activeCell="C3" sqref="C3"/>
    </sheetView>
  </sheetViews>
  <sheetFormatPr defaultColWidth="11.421875" defaultRowHeight="12.75"/>
  <cols>
    <col min="1" max="2" width="11.57421875" style="31" customWidth="1"/>
    <col min="3" max="3" width="25.7109375" style="31" customWidth="1"/>
    <col min="4" max="4" width="13.00390625" style="31" customWidth="1"/>
    <col min="5" max="5" width="12.8515625" style="31" customWidth="1"/>
    <col min="6" max="6" width="12.7109375" style="31" customWidth="1"/>
    <col min="7" max="9" width="0" style="31" hidden="1" customWidth="1"/>
    <col min="10" max="10" width="15.00390625" style="31" customWidth="1"/>
    <col min="11" max="12" width="11.57421875" style="31" customWidth="1"/>
    <col min="13" max="15" width="0" style="31" hidden="1" customWidth="1"/>
    <col min="16" max="18" width="11.57421875" style="31" customWidth="1"/>
    <col min="19" max="21" width="0" style="31" hidden="1" customWidth="1"/>
    <col min="22" max="255" width="11.57421875" style="31" customWidth="1"/>
  </cols>
  <sheetData>
    <row r="4" spans="1:6" ht="12.75">
      <c r="A4" s="228" t="s">
        <v>2</v>
      </c>
      <c r="B4" s="229"/>
      <c r="C4" s="229"/>
      <c r="F4" s="31" t="s">
        <v>0</v>
      </c>
    </row>
    <row r="5" ht="12.75">
      <c r="F5" s="31" t="s">
        <v>299</v>
      </c>
    </row>
    <row r="6" spans="1:2" ht="12.75">
      <c r="A6" s="229" t="s">
        <v>255</v>
      </c>
      <c r="B6" s="229"/>
    </row>
    <row r="7" spans="4:17" ht="12.75">
      <c r="D7" s="48"/>
      <c r="E7" s="230" t="s">
        <v>300</v>
      </c>
      <c r="G7" s="230"/>
      <c r="H7" s="230"/>
      <c r="I7" s="230"/>
      <c r="L7" s="31" t="s">
        <v>301</v>
      </c>
      <c r="Q7" s="31" t="s">
        <v>302</v>
      </c>
    </row>
    <row r="8" spans="4:9" ht="12.75">
      <c r="D8" s="65"/>
      <c r="E8" s="65"/>
      <c r="F8" s="65"/>
      <c r="G8" s="65"/>
      <c r="H8" s="65"/>
      <c r="I8" s="65"/>
    </row>
    <row r="9" spans="1:21" ht="15" customHeight="1">
      <c r="A9" s="191"/>
      <c r="B9" s="231"/>
      <c r="C9" s="231"/>
      <c r="D9" s="233" t="s">
        <v>256</v>
      </c>
      <c r="E9" s="233"/>
      <c r="F9" s="233"/>
      <c r="G9" s="234" t="s">
        <v>257</v>
      </c>
      <c r="H9" s="234"/>
      <c r="I9" s="234"/>
      <c r="J9" s="233" t="s">
        <v>256</v>
      </c>
      <c r="K9" s="233"/>
      <c r="L9" s="233"/>
      <c r="M9" s="234" t="s">
        <v>257</v>
      </c>
      <c r="N9" s="234"/>
      <c r="O9" s="234"/>
      <c r="P9" s="233" t="s">
        <v>256</v>
      </c>
      <c r="Q9" s="233"/>
      <c r="R9" s="233"/>
      <c r="S9" s="234" t="s">
        <v>257</v>
      </c>
      <c r="T9" s="234"/>
      <c r="U9" s="234"/>
    </row>
    <row r="10" spans="1:21" ht="21" customHeight="1">
      <c r="A10" s="250" t="s">
        <v>258</v>
      </c>
      <c r="B10" s="250"/>
      <c r="C10" s="250"/>
      <c r="D10" s="234" t="s">
        <v>9</v>
      </c>
      <c r="E10" s="234" t="s">
        <v>259</v>
      </c>
      <c r="F10" s="234" t="s">
        <v>260</v>
      </c>
      <c r="G10" s="236" t="s">
        <v>9</v>
      </c>
      <c r="H10" s="234" t="s">
        <v>259</v>
      </c>
      <c r="I10" s="234" t="s">
        <v>261</v>
      </c>
      <c r="J10" s="234" t="s">
        <v>9</v>
      </c>
      <c r="K10" s="234" t="s">
        <v>259</v>
      </c>
      <c r="L10" s="234" t="s">
        <v>260</v>
      </c>
      <c r="M10" s="236" t="s">
        <v>9</v>
      </c>
      <c r="N10" s="234" t="s">
        <v>259</v>
      </c>
      <c r="O10" s="234" t="s">
        <v>261</v>
      </c>
      <c r="P10" s="234" t="s">
        <v>9</v>
      </c>
      <c r="Q10" s="234" t="s">
        <v>259</v>
      </c>
      <c r="R10" s="234" t="s">
        <v>260</v>
      </c>
      <c r="S10" s="236" t="s">
        <v>9</v>
      </c>
      <c r="T10" s="234" t="s">
        <v>259</v>
      </c>
      <c r="U10" s="234" t="s">
        <v>261</v>
      </c>
    </row>
    <row r="11" spans="1:21" ht="24" customHeight="1">
      <c r="A11" s="229" t="s">
        <v>6</v>
      </c>
      <c r="D11" s="251">
        <f>SUM(D13:D33)</f>
        <v>498</v>
      </c>
      <c r="E11" s="238">
        <f>SUM(E13:E33)</f>
        <v>471</v>
      </c>
      <c r="F11" s="238">
        <f>SUM(F13:F33)</f>
        <v>27</v>
      </c>
      <c r="G11" s="238">
        <f>SUM(G13:G32)</f>
        <v>0</v>
      </c>
      <c r="H11" s="238">
        <f>SUM(H13:H32)</f>
        <v>0</v>
      </c>
      <c r="I11" s="252">
        <f>SUM(I13:I32)</f>
        <v>0</v>
      </c>
      <c r="J11" s="237">
        <f>SUM(J13:J33)</f>
        <v>458</v>
      </c>
      <c r="K11" s="238">
        <f>SUM(K13:K33)</f>
        <v>431</v>
      </c>
      <c r="L11" s="238">
        <f>SUM(L13:L33)</f>
        <v>27</v>
      </c>
      <c r="M11" s="238">
        <f>SUM(M13:M32)</f>
        <v>362317</v>
      </c>
      <c r="N11" s="238">
        <f>SUM(N13:N32)</f>
        <v>361880</v>
      </c>
      <c r="O11" s="238">
        <f>SUM(O13:O32)</f>
        <v>437</v>
      </c>
      <c r="P11" s="237">
        <f>SUM(P13:P33)</f>
        <v>-40</v>
      </c>
      <c r="Q11" s="238">
        <f>SUM(Q13:Q33)</f>
        <v>-40</v>
      </c>
      <c r="R11" s="238">
        <f>SUM(R13:R33)</f>
        <v>0</v>
      </c>
      <c r="S11" s="238">
        <f>SUM(S13:S32)</f>
        <v>0</v>
      </c>
      <c r="T11" s="238">
        <f>SUM(T13:T32)</f>
        <v>0</v>
      </c>
      <c r="U11" s="238">
        <f>SUM(U13:U32)</f>
        <v>0</v>
      </c>
    </row>
    <row r="12" spans="1:21" ht="12.75">
      <c r="A12" s="190" t="s">
        <v>262</v>
      </c>
      <c r="D12" s="253">
        <f>+D13+D14+D15</f>
        <v>40</v>
      </c>
      <c r="E12" s="239">
        <f>+E13+E14+E15</f>
        <v>40</v>
      </c>
      <c r="F12" s="239">
        <f>+F13+F14+F15</f>
        <v>0</v>
      </c>
      <c r="G12" s="239">
        <f>+G13+G14+G15</f>
        <v>0</v>
      </c>
      <c r="H12" s="239">
        <f>+H13+H14+H15</f>
        <v>0</v>
      </c>
      <c r="I12" s="254">
        <f>+I13+I14+I15</f>
        <v>0</v>
      </c>
      <c r="J12" s="239">
        <f>+J13+J14+J15</f>
        <v>0</v>
      </c>
      <c r="K12" s="239">
        <f>+K13+K14+K15</f>
        <v>0</v>
      </c>
      <c r="L12" s="239">
        <f>+L13+L14+L15</f>
        <v>0</v>
      </c>
      <c r="M12" s="239">
        <f>+M13+M14+M15</f>
        <v>0</v>
      </c>
      <c r="N12" s="239">
        <f>+N13+N14+N15</f>
        <v>0</v>
      </c>
      <c r="O12" s="239">
        <f>+O13+O14+O15</f>
        <v>0</v>
      </c>
      <c r="P12" s="239">
        <f>+P13+P14+P15</f>
        <v>-40</v>
      </c>
      <c r="Q12" s="239">
        <f>+Q13+Q14+Q15</f>
        <v>-40</v>
      </c>
      <c r="R12" s="240">
        <f>L12-F12</f>
        <v>0</v>
      </c>
      <c r="S12" s="239">
        <f>+S13+S14+S15</f>
        <v>0</v>
      </c>
      <c r="T12" s="239">
        <f>+T13+T14+T15</f>
        <v>0</v>
      </c>
      <c r="U12" s="239">
        <f>+U13+U14+U15</f>
        <v>0</v>
      </c>
    </row>
    <row r="13" spans="1:21" ht="12.75">
      <c r="A13" s="31" t="s">
        <v>263</v>
      </c>
      <c r="D13" s="255">
        <f>E13+F13</f>
        <v>40</v>
      </c>
      <c r="E13" s="240">
        <f>+'12C_6'!E13-'12A_6'!E13</f>
        <v>40</v>
      </c>
      <c r="F13" s="240">
        <f>+'12C_6'!F13-'12A_6'!F13</f>
        <v>0</v>
      </c>
      <c r="G13" s="240">
        <f>+'12C_6'!G12-'12A_6'!G12</f>
        <v>0</v>
      </c>
      <c r="H13" s="240">
        <f>+'12C_6'!H12-'12A_6'!H12</f>
        <v>0</v>
      </c>
      <c r="I13" s="256">
        <f>+'12C_6'!I12-'12A_6'!I12</f>
        <v>0</v>
      </c>
      <c r="J13" s="240">
        <f>K13+L13</f>
        <v>0</v>
      </c>
      <c r="K13" s="240">
        <v>0</v>
      </c>
      <c r="L13" s="240">
        <f>F13</f>
        <v>0</v>
      </c>
      <c r="M13" s="240"/>
      <c r="N13" s="240"/>
      <c r="O13" s="240"/>
      <c r="P13" s="240">
        <f>Q13+R13</f>
        <v>-40</v>
      </c>
      <c r="Q13" s="240">
        <f>K13-E13</f>
        <v>-40</v>
      </c>
      <c r="R13" s="240">
        <f>L13-F13</f>
        <v>0</v>
      </c>
      <c r="S13" s="240"/>
      <c r="T13" s="240">
        <f>'12C_6'!H13-N13</f>
        <v>0</v>
      </c>
      <c r="U13" s="240">
        <f>'12C_6'!I13-O13</f>
        <v>0</v>
      </c>
    </row>
    <row r="14" spans="1:21" ht="12.75">
      <c r="A14" s="31" t="s">
        <v>264</v>
      </c>
      <c r="D14" s="255">
        <f>E14+F14</f>
        <v>0</v>
      </c>
      <c r="E14" s="240">
        <f>+'12C_6'!E14-'12A_6'!E14</f>
        <v>0</v>
      </c>
      <c r="F14" s="240">
        <f>+'12C_6'!F14-'12A_6'!F14</f>
        <v>0</v>
      </c>
      <c r="G14" s="240">
        <f>+'12C_6'!G13-'12A_6'!G13</f>
        <v>0</v>
      </c>
      <c r="H14" s="240">
        <f>+'12C_6'!H13-'12A_6'!H13</f>
        <v>0</v>
      </c>
      <c r="I14" s="256">
        <f>+'12C_6'!I13-'12A_6'!I13</f>
        <v>0</v>
      </c>
      <c r="J14" s="240">
        <f>K14+L14</f>
        <v>0</v>
      </c>
      <c r="K14" s="240">
        <f>E14</f>
        <v>0</v>
      </c>
      <c r="L14" s="240">
        <f>F14</f>
        <v>0</v>
      </c>
      <c r="M14" s="240"/>
      <c r="N14" s="240"/>
      <c r="O14" s="240"/>
      <c r="P14" s="240">
        <f>Q14+R14</f>
        <v>0</v>
      </c>
      <c r="Q14" s="240">
        <f>K14-E14</f>
        <v>0</v>
      </c>
      <c r="R14" s="240">
        <f>L14-F14</f>
        <v>0</v>
      </c>
      <c r="S14" s="240"/>
      <c r="T14" s="240">
        <f>'12C_6'!H14-N14</f>
        <v>0</v>
      </c>
      <c r="U14" s="240">
        <f>'12C_6'!I14-O14</f>
        <v>0</v>
      </c>
    </row>
    <row r="15" spans="1:21" ht="12.75">
      <c r="A15" s="31" t="s">
        <v>265</v>
      </c>
      <c r="D15" s="255">
        <f>E15+F15</f>
        <v>0</v>
      </c>
      <c r="E15" s="240">
        <f>+'12C_6'!E15-'12A_6'!E15</f>
        <v>0</v>
      </c>
      <c r="F15" s="240">
        <f>+'12C_6'!F15-'12A_6'!F15</f>
        <v>0</v>
      </c>
      <c r="G15" s="240">
        <f>+'12C_6'!G14-'12A_6'!G14</f>
        <v>0</v>
      </c>
      <c r="H15" s="240">
        <f>+'12C_6'!H14-'12A_6'!H14</f>
        <v>0</v>
      </c>
      <c r="I15" s="256">
        <f>+'12C_6'!I14-'12A_6'!I14</f>
        <v>0</v>
      </c>
      <c r="J15" s="240">
        <f>K15+L15</f>
        <v>0</v>
      </c>
      <c r="K15" s="240">
        <f>E15</f>
        <v>0</v>
      </c>
      <c r="L15" s="240">
        <f>F15</f>
        <v>0</v>
      </c>
      <c r="M15" s="240"/>
      <c r="N15" s="240"/>
      <c r="O15" s="240"/>
      <c r="P15" s="240">
        <f>Q15+R15</f>
        <v>0</v>
      </c>
      <c r="Q15" s="240">
        <f>K15-E15</f>
        <v>0</v>
      </c>
      <c r="R15" s="240">
        <f>L15-F15</f>
        <v>0</v>
      </c>
      <c r="S15" s="240"/>
      <c r="T15" s="240">
        <f>'12C_6'!H15-N15</f>
        <v>0</v>
      </c>
      <c r="U15" s="240">
        <f>'12C_6'!I15-O15</f>
        <v>0</v>
      </c>
    </row>
    <row r="16" spans="1:21" ht="12.75">
      <c r="A16" s="190" t="s">
        <v>266</v>
      </c>
      <c r="D16" s="255">
        <f>E16+F16</f>
        <v>0</v>
      </c>
      <c r="E16" s="240">
        <f>+'12C_6'!E16-'12A_6'!E16</f>
        <v>0</v>
      </c>
      <c r="F16" s="240">
        <f>+'12C_6'!F16-'12A_6'!F16</f>
        <v>0</v>
      </c>
      <c r="G16" s="240">
        <f>+'12C_6'!G15-'12A_6'!G15</f>
        <v>0</v>
      </c>
      <c r="H16" s="240">
        <f>+'12C_6'!H15-'12A_6'!H15</f>
        <v>0</v>
      </c>
      <c r="I16" s="256">
        <f>+'12C_6'!I15-'12A_6'!I15</f>
        <v>0</v>
      </c>
      <c r="J16" s="240">
        <f>K16+L16</f>
        <v>0</v>
      </c>
      <c r="K16" s="240">
        <f>E16</f>
        <v>0</v>
      </c>
      <c r="L16" s="240">
        <f>F16</f>
        <v>0</v>
      </c>
      <c r="M16" s="240"/>
      <c r="N16" s="240"/>
      <c r="O16" s="240"/>
      <c r="P16" s="240">
        <f>Q16+R16</f>
        <v>0</v>
      </c>
      <c r="Q16" s="240">
        <f>K16-E16</f>
        <v>0</v>
      </c>
      <c r="R16" s="240">
        <f>L16-F16</f>
        <v>0</v>
      </c>
      <c r="S16" s="240"/>
      <c r="T16" s="240">
        <f>'12C_6'!H16-N16</f>
        <v>0</v>
      </c>
      <c r="U16" s="240">
        <f>'12C_6'!I16-O16</f>
        <v>0</v>
      </c>
    </row>
    <row r="17" spans="1:21" ht="12.75">
      <c r="A17" s="190" t="s">
        <v>267</v>
      </c>
      <c r="D17" s="255">
        <f>E17+F17</f>
        <v>3</v>
      </c>
      <c r="E17" s="240">
        <f>+'12C_6'!E17-'12A_6'!E17</f>
        <v>0</v>
      </c>
      <c r="F17" s="240">
        <f>+'12C_6'!F17-'12A_6'!F17</f>
        <v>3</v>
      </c>
      <c r="G17" s="240">
        <f>+'12C_6'!G16-'12A_6'!G16</f>
        <v>0</v>
      </c>
      <c r="H17" s="240">
        <f>+'12C_6'!H16-'12A_6'!H16</f>
        <v>0</v>
      </c>
      <c r="I17" s="256">
        <f>+'12C_6'!I16-'12A_6'!I16</f>
        <v>0</v>
      </c>
      <c r="J17" s="240">
        <f>K17+L17</f>
        <v>3</v>
      </c>
      <c r="K17" s="240">
        <f>E17</f>
        <v>0</v>
      </c>
      <c r="L17" s="240">
        <f>F17</f>
        <v>3</v>
      </c>
      <c r="M17" s="240"/>
      <c r="N17" s="240"/>
      <c r="O17" s="240"/>
      <c r="P17" s="240">
        <f>Q17+R17</f>
        <v>0</v>
      </c>
      <c r="Q17" s="240">
        <f>K17-E17</f>
        <v>0</v>
      </c>
      <c r="R17" s="240">
        <f>L17-F17</f>
        <v>0</v>
      </c>
      <c r="S17" s="240"/>
      <c r="T17" s="240">
        <f>'12C_6'!H17-N17</f>
        <v>0</v>
      </c>
      <c r="U17" s="240">
        <f>'12C_6'!I17-O17</f>
        <v>0</v>
      </c>
    </row>
    <row r="18" spans="1:21" ht="12.75">
      <c r="A18" s="31" t="s">
        <v>268</v>
      </c>
      <c r="D18" s="255">
        <f>E18+F18</f>
        <v>354</v>
      </c>
      <c r="E18" s="240">
        <f>+'12C_6'!E18-'12A_6'!E18</f>
        <v>349</v>
      </c>
      <c r="F18" s="240">
        <f>+'12C_6'!F18-'12A_6'!F18</f>
        <v>5</v>
      </c>
      <c r="G18" s="240">
        <f>+'12C_6'!G17-'12A_6'!G17</f>
        <v>0</v>
      </c>
      <c r="H18" s="240">
        <f>+'12C_6'!H17-'12A_6'!H17</f>
        <v>0</v>
      </c>
      <c r="I18" s="256">
        <f>+'12C_6'!I17-'12A_6'!I17</f>
        <v>0</v>
      </c>
      <c r="J18" s="240">
        <f>K18+L18</f>
        <v>354</v>
      </c>
      <c r="K18" s="240">
        <f>E18</f>
        <v>349</v>
      </c>
      <c r="L18" s="240">
        <f>F18</f>
        <v>5</v>
      </c>
      <c r="M18" s="240">
        <f>N18+O18</f>
        <v>250</v>
      </c>
      <c r="N18" s="240"/>
      <c r="O18" s="240">
        <v>250</v>
      </c>
      <c r="P18" s="240">
        <f>Q18+R18</f>
        <v>0</v>
      </c>
      <c r="Q18" s="240">
        <f>K18-E18</f>
        <v>0</v>
      </c>
      <c r="R18" s="240">
        <f>L18-F18</f>
        <v>0</v>
      </c>
      <c r="S18" s="240">
        <f>T18+U18</f>
        <v>0</v>
      </c>
      <c r="T18" s="240">
        <f>'12C_6'!H18-N18</f>
        <v>0</v>
      </c>
      <c r="U18" s="240">
        <f>'12C_6'!I18-O18</f>
        <v>0</v>
      </c>
    </row>
    <row r="19" spans="1:21" ht="12.75">
      <c r="A19" s="241" t="s">
        <v>269</v>
      </c>
      <c r="B19" s="241"/>
      <c r="C19" s="241"/>
      <c r="D19" s="255">
        <f>E19+F19</f>
        <v>0</v>
      </c>
      <c r="E19" s="240">
        <f>+'12C_6'!E19-'12A_6'!E19</f>
        <v>0</v>
      </c>
      <c r="F19" s="240">
        <f>+'12C_6'!F19-'12A_6'!F19</f>
        <v>0</v>
      </c>
      <c r="G19" s="240">
        <f>+'12C_6'!G18-'12A_6'!G18</f>
        <v>0</v>
      </c>
      <c r="H19" s="240">
        <f>+'12C_6'!H18-'12A_6'!H18</f>
        <v>0</v>
      </c>
      <c r="I19" s="256">
        <f>+'12C_6'!I18-'12A_6'!I18</f>
        <v>0</v>
      </c>
      <c r="J19" s="240">
        <f>K19+L19</f>
        <v>0</v>
      </c>
      <c r="K19" s="240">
        <f>E19</f>
        <v>0</v>
      </c>
      <c r="L19" s="240">
        <f>F19</f>
        <v>0</v>
      </c>
      <c r="M19" s="240">
        <f>N19+O19</f>
        <v>0</v>
      </c>
      <c r="N19" s="240"/>
      <c r="O19" s="240"/>
      <c r="P19" s="240">
        <f>Q19+R19</f>
        <v>0</v>
      </c>
      <c r="Q19" s="240">
        <f>K19-E19</f>
        <v>0</v>
      </c>
      <c r="R19" s="240">
        <f>L19-F19</f>
        <v>0</v>
      </c>
      <c r="S19" s="240">
        <f>T19+U19</f>
        <v>0</v>
      </c>
      <c r="T19" s="240">
        <f>'12C_6'!H19-N19</f>
        <v>0</v>
      </c>
      <c r="U19" s="240">
        <f>'12C_6'!I19-O19</f>
        <v>0</v>
      </c>
    </row>
    <row r="20" spans="1:21" ht="12.75">
      <c r="A20" s="241" t="s">
        <v>270</v>
      </c>
      <c r="B20" s="241"/>
      <c r="C20" s="241"/>
      <c r="D20" s="255">
        <f>E20+F20</f>
        <v>0</v>
      </c>
      <c r="E20" s="240">
        <f>+'12C_6'!E20-'12A_6'!E20</f>
        <v>0</v>
      </c>
      <c r="F20" s="240">
        <f>+'12C_6'!F20-'12A_6'!F20</f>
        <v>0</v>
      </c>
      <c r="G20" s="240">
        <f>+'12C_6'!G19-'12A_6'!G19</f>
        <v>0</v>
      </c>
      <c r="H20" s="240">
        <f>+'12C_6'!H19-'12A_6'!H19</f>
        <v>0</v>
      </c>
      <c r="I20" s="256">
        <f>+'12C_6'!I19-'12A_6'!I19</f>
        <v>0</v>
      </c>
      <c r="J20" s="240">
        <f>K20+L20</f>
        <v>0</v>
      </c>
      <c r="K20" s="240">
        <f>E20</f>
        <v>0</v>
      </c>
      <c r="L20" s="240">
        <f>F20</f>
        <v>0</v>
      </c>
      <c r="M20" s="240">
        <f>N20+O20</f>
        <v>4310</v>
      </c>
      <c r="N20" s="240">
        <v>4310</v>
      </c>
      <c r="O20" s="240"/>
      <c r="P20" s="240">
        <f>Q20+R20</f>
        <v>0</v>
      </c>
      <c r="Q20" s="240">
        <f>K20-E20</f>
        <v>0</v>
      </c>
      <c r="R20" s="240">
        <f>L20-F20</f>
        <v>0</v>
      </c>
      <c r="S20" s="240">
        <f>T20+U20</f>
        <v>0</v>
      </c>
      <c r="T20" s="240">
        <f>'12C_6'!H20-N20</f>
        <v>0</v>
      </c>
      <c r="U20" s="240">
        <f>'12C_6'!I20-O20</f>
        <v>0</v>
      </c>
    </row>
    <row r="21" spans="1:21" ht="12.75">
      <c r="A21" s="190" t="s">
        <v>271</v>
      </c>
      <c r="D21" s="255">
        <f>E21+F21</f>
        <v>17</v>
      </c>
      <c r="E21" s="240">
        <f>+'12C_6'!E21-'12A_6'!E21</f>
        <v>13</v>
      </c>
      <c r="F21" s="240">
        <f>+'12C_6'!F21-'12A_6'!F21</f>
        <v>4</v>
      </c>
      <c r="G21" s="240">
        <f>+'12C_6'!G20-'12A_6'!G20</f>
        <v>0</v>
      </c>
      <c r="H21" s="240">
        <f>+'12C_6'!H20-'12A_6'!H20</f>
        <v>0</v>
      </c>
      <c r="I21" s="256">
        <f>+'12C_6'!I20-'12A_6'!I20</f>
        <v>0</v>
      </c>
      <c r="J21" s="240">
        <f>K21+L21</f>
        <v>17</v>
      </c>
      <c r="K21" s="240">
        <f>E21</f>
        <v>13</v>
      </c>
      <c r="L21" s="240">
        <f>F21</f>
        <v>4</v>
      </c>
      <c r="M21" s="240">
        <f>N21+O21</f>
        <v>0</v>
      </c>
      <c r="N21" s="240"/>
      <c r="O21" s="240"/>
      <c r="P21" s="240">
        <f>Q21+R21</f>
        <v>0</v>
      </c>
      <c r="Q21" s="240">
        <f>K21-E21</f>
        <v>0</v>
      </c>
      <c r="R21" s="240">
        <f>L21-F21</f>
        <v>0</v>
      </c>
      <c r="S21" s="240">
        <f>T21+U21</f>
        <v>0</v>
      </c>
      <c r="T21" s="240">
        <f>'12C_6'!H21-N21</f>
        <v>0</v>
      </c>
      <c r="U21" s="240">
        <f>'12C_6'!I21-O21</f>
        <v>0</v>
      </c>
    </row>
    <row r="22" spans="1:21" ht="12.75">
      <c r="A22" s="190" t="s">
        <v>272</v>
      </c>
      <c r="D22" s="255">
        <f>E22+F22</f>
        <v>7</v>
      </c>
      <c r="E22" s="240">
        <f>+'12C_6'!E22-'12A_6'!E22</f>
        <v>0</v>
      </c>
      <c r="F22" s="240">
        <f>+'12C_6'!F22-'12A_6'!F22</f>
        <v>7</v>
      </c>
      <c r="G22" s="240">
        <f>+'12C_6'!G21-'12A_6'!G21</f>
        <v>0</v>
      </c>
      <c r="H22" s="240">
        <f>+'12C_6'!H21-'12A_6'!H21</f>
        <v>0</v>
      </c>
      <c r="I22" s="256">
        <f>+'12C_6'!I21-'12A_6'!I21</f>
        <v>0</v>
      </c>
      <c r="J22" s="240">
        <f>K22+L22</f>
        <v>7</v>
      </c>
      <c r="K22" s="240">
        <f>E22</f>
        <v>0</v>
      </c>
      <c r="L22" s="240">
        <f>F22</f>
        <v>7</v>
      </c>
      <c r="M22" s="240">
        <f>N22+O22</f>
        <v>0</v>
      </c>
      <c r="N22" s="240"/>
      <c r="O22" s="240"/>
      <c r="P22" s="240">
        <f>Q22+R22</f>
        <v>0</v>
      </c>
      <c r="Q22" s="240">
        <f>K22-E22</f>
        <v>0</v>
      </c>
      <c r="R22" s="240">
        <f>L22-F22</f>
        <v>0</v>
      </c>
      <c r="S22" s="240">
        <f>T22+U22</f>
        <v>0</v>
      </c>
      <c r="T22" s="240">
        <f>'12C_6'!H22-N22</f>
        <v>0</v>
      </c>
      <c r="U22" s="240">
        <f>'12C_6'!I22-O22</f>
        <v>0</v>
      </c>
    </row>
    <row r="23" spans="1:21" ht="12.75">
      <c r="A23" s="190" t="s">
        <v>273</v>
      </c>
      <c r="D23" s="255">
        <f>E23+F23</f>
        <v>0</v>
      </c>
      <c r="E23" s="240">
        <f>+'12C_6'!E23-'12A_6'!E23</f>
        <v>0</v>
      </c>
      <c r="F23" s="240">
        <f>+'12C_6'!F23-'12A_6'!F23</f>
        <v>0</v>
      </c>
      <c r="G23" s="240">
        <f>+'12C_6'!G22-'12A_6'!G22</f>
        <v>0</v>
      </c>
      <c r="H23" s="240">
        <f>+'12C_6'!H22-'12A_6'!H22</f>
        <v>0</v>
      </c>
      <c r="I23" s="256">
        <f>+'12C_6'!I22-'12A_6'!I22</f>
        <v>0</v>
      </c>
      <c r="J23" s="240">
        <f>K23+L23</f>
        <v>0</v>
      </c>
      <c r="K23" s="240">
        <f>E23</f>
        <v>0</v>
      </c>
      <c r="L23" s="240">
        <f>F23</f>
        <v>0</v>
      </c>
      <c r="M23" s="240">
        <f>N23+O23</f>
        <v>350925</v>
      </c>
      <c r="N23" s="240">
        <v>350925</v>
      </c>
      <c r="O23" s="240"/>
      <c r="P23" s="240">
        <f>Q23+R23</f>
        <v>0</v>
      </c>
      <c r="Q23" s="240">
        <f>K23-E23</f>
        <v>0</v>
      </c>
      <c r="R23" s="240">
        <f>L23-F23</f>
        <v>0</v>
      </c>
      <c r="S23" s="240">
        <f>T23+U23</f>
        <v>0</v>
      </c>
      <c r="T23" s="240">
        <f>'12C_6'!H23-N23</f>
        <v>0</v>
      </c>
      <c r="U23" s="240">
        <f>'12C_6'!I23-O23</f>
        <v>0</v>
      </c>
    </row>
    <row r="24" spans="1:21" ht="12.75">
      <c r="A24" s="190" t="s">
        <v>274</v>
      </c>
      <c r="D24" s="255">
        <f>E24+F24</f>
        <v>0</v>
      </c>
      <c r="E24" s="240">
        <f>+'12C_6'!E24-'12A_6'!E24</f>
        <v>0</v>
      </c>
      <c r="F24" s="240">
        <f>+'12C_6'!F24-'12A_6'!F24</f>
        <v>0</v>
      </c>
      <c r="G24" s="240">
        <f>+'12C_6'!G23-'12A_6'!G23</f>
        <v>0</v>
      </c>
      <c r="H24" s="240">
        <f>+'12C_6'!H23-'12A_6'!H23</f>
        <v>0</v>
      </c>
      <c r="I24" s="256">
        <f>+'12C_6'!I23-'12A_6'!I23</f>
        <v>0</v>
      </c>
      <c r="J24" s="240">
        <f>K24+L24</f>
        <v>0</v>
      </c>
      <c r="K24" s="240">
        <f>E24</f>
        <v>0</v>
      </c>
      <c r="L24" s="240">
        <f>F24</f>
        <v>0</v>
      </c>
      <c r="M24" s="240">
        <f>N24+O24</f>
        <v>1182</v>
      </c>
      <c r="N24" s="240">
        <v>1182</v>
      </c>
      <c r="O24" s="240"/>
      <c r="P24" s="240">
        <f>Q24+R24</f>
        <v>0</v>
      </c>
      <c r="Q24" s="240">
        <f>K24-E24</f>
        <v>0</v>
      </c>
      <c r="R24" s="240">
        <f>L24-F24</f>
        <v>0</v>
      </c>
      <c r="S24" s="240">
        <f>T24+U24</f>
        <v>0</v>
      </c>
      <c r="T24" s="240">
        <f>'12C_6'!H24-N24</f>
        <v>0</v>
      </c>
      <c r="U24" s="240">
        <f>'12C_6'!I24-O24</f>
        <v>0</v>
      </c>
    </row>
    <row r="25" spans="1:21" ht="12.75">
      <c r="A25" s="190" t="s">
        <v>275</v>
      </c>
      <c r="D25" s="255">
        <f>E25+F25</f>
        <v>3</v>
      </c>
      <c r="E25" s="240">
        <f>+'12C_6'!E25-'12A_6'!E25</f>
        <v>0</v>
      </c>
      <c r="F25" s="240">
        <f>+'12C_6'!F25-'12A_6'!F25</f>
        <v>3</v>
      </c>
      <c r="G25" s="240">
        <f>+'12C_6'!G24-'12A_6'!G24</f>
        <v>0</v>
      </c>
      <c r="H25" s="240">
        <f>+'12C_6'!H24-'12A_6'!H24</f>
        <v>0</v>
      </c>
      <c r="I25" s="256">
        <f>+'12C_6'!I24-'12A_6'!I24</f>
        <v>0</v>
      </c>
      <c r="J25" s="240">
        <f>K25+L25</f>
        <v>3</v>
      </c>
      <c r="K25" s="240">
        <f>E25</f>
        <v>0</v>
      </c>
      <c r="L25" s="240">
        <f>F25</f>
        <v>3</v>
      </c>
      <c r="M25" s="240">
        <f>N25+O25</f>
        <v>0</v>
      </c>
      <c r="N25" s="240"/>
      <c r="O25" s="240"/>
      <c r="P25" s="240">
        <f>Q25+R25</f>
        <v>0</v>
      </c>
      <c r="Q25" s="240">
        <f>K25-E25</f>
        <v>0</v>
      </c>
      <c r="R25" s="240">
        <f>L25-F25</f>
        <v>0</v>
      </c>
      <c r="S25" s="240">
        <f>T25+U25</f>
        <v>0</v>
      </c>
      <c r="T25" s="240">
        <f>'12C_6'!H25-N25</f>
        <v>0</v>
      </c>
      <c r="U25" s="240">
        <f>'12C_6'!I25-O25</f>
        <v>0</v>
      </c>
    </row>
    <row r="26" spans="1:21" ht="12" customHeight="1">
      <c r="A26" s="190" t="s">
        <v>276</v>
      </c>
      <c r="D26" s="255">
        <f>E26+F26</f>
        <v>19</v>
      </c>
      <c r="E26" s="240">
        <f>+'12C_6'!E26-'12A_6'!E26</f>
        <v>19</v>
      </c>
      <c r="F26" s="240">
        <f>+'12C_6'!F26-'12A_6'!F26</f>
        <v>0</v>
      </c>
      <c r="G26" s="240">
        <f>+'12C_6'!G25-'12A_6'!G25</f>
        <v>0</v>
      </c>
      <c r="H26" s="240">
        <f>+'12C_6'!H25-'12A_6'!H25</f>
        <v>0</v>
      </c>
      <c r="I26" s="256">
        <f>+'12C_6'!I25-'12A_6'!I25</f>
        <v>0</v>
      </c>
      <c r="J26" s="240">
        <f>K26+L26</f>
        <v>19</v>
      </c>
      <c r="K26" s="240">
        <f>E26</f>
        <v>19</v>
      </c>
      <c r="L26" s="240">
        <f>F26</f>
        <v>0</v>
      </c>
      <c r="M26" s="240"/>
      <c r="N26" s="240"/>
      <c r="O26" s="240"/>
      <c r="P26" s="240">
        <f>Q26+R26</f>
        <v>0</v>
      </c>
      <c r="Q26" s="240">
        <f>K26-E26</f>
        <v>0</v>
      </c>
      <c r="R26" s="240">
        <f>L26-F26</f>
        <v>0</v>
      </c>
      <c r="S26" s="240"/>
      <c r="T26" s="240">
        <f>'12C_6'!H26-N26</f>
        <v>0</v>
      </c>
      <c r="U26" s="240">
        <f>'12C_6'!I26-O26</f>
        <v>0</v>
      </c>
    </row>
    <row r="27" spans="1:21" ht="12.75">
      <c r="A27" s="190" t="s">
        <v>277</v>
      </c>
      <c r="D27" s="255">
        <f>E27+F27</f>
        <v>0</v>
      </c>
      <c r="E27" s="240">
        <f>+'12C_6'!E27-'12A_6'!E27</f>
        <v>0</v>
      </c>
      <c r="F27" s="240">
        <f>+'12C_6'!F27-'12A_6'!F27</f>
        <v>0</v>
      </c>
      <c r="G27" s="240">
        <f>+'12C_6'!G26-'12A_6'!G26</f>
        <v>0</v>
      </c>
      <c r="H27" s="240">
        <f>+'12C_6'!H26-'12A_6'!H26</f>
        <v>0</v>
      </c>
      <c r="I27" s="256">
        <f>+'12C_6'!I26-'12A_6'!I26</f>
        <v>0</v>
      </c>
      <c r="J27" s="240">
        <f>K27+L27</f>
        <v>5</v>
      </c>
      <c r="K27" s="240">
        <f>E27</f>
        <v>0</v>
      </c>
      <c r="L27" s="240">
        <f>F28</f>
        <v>5</v>
      </c>
      <c r="M27" s="240"/>
      <c r="N27" s="240"/>
      <c r="O27" s="240"/>
      <c r="P27" s="240">
        <f>Q27+R27</f>
        <v>5</v>
      </c>
      <c r="Q27" s="240">
        <f>K27-E27</f>
        <v>0</v>
      </c>
      <c r="R27" s="240">
        <f>L27-F27</f>
        <v>5</v>
      </c>
      <c r="S27" s="240"/>
      <c r="T27" s="240">
        <f>'12C_6'!H27-N27</f>
        <v>0</v>
      </c>
      <c r="U27" s="240">
        <f>'12C_6'!I27-O27</f>
        <v>0</v>
      </c>
    </row>
    <row r="28" spans="1:21" ht="12.75">
      <c r="A28" s="190" t="s">
        <v>278</v>
      </c>
      <c r="D28" s="255">
        <f>E28+F28</f>
        <v>5</v>
      </c>
      <c r="E28" s="240">
        <f>+'12C_6'!E28-'12A_6'!E28</f>
        <v>0</v>
      </c>
      <c r="F28" s="240">
        <f>+'12C_6'!F28-'12A_6'!F28</f>
        <v>5</v>
      </c>
      <c r="G28" s="240">
        <f>+'12C_6'!G27-'12A_6'!G27</f>
        <v>0</v>
      </c>
      <c r="H28" s="240">
        <f>+'12C_6'!H27-'12A_6'!H27</f>
        <v>0</v>
      </c>
      <c r="I28" s="256">
        <f>+'12C_6'!I27-'12A_6'!I27</f>
        <v>0</v>
      </c>
      <c r="J28" s="240">
        <f>K28+L28</f>
        <v>39</v>
      </c>
      <c r="K28" s="240">
        <f>E29</f>
        <v>39</v>
      </c>
      <c r="L28"/>
      <c r="M28" s="240">
        <f>N28+O28</f>
        <v>832</v>
      </c>
      <c r="N28" s="240">
        <v>745</v>
      </c>
      <c r="O28" s="240">
        <v>87</v>
      </c>
      <c r="P28" s="240">
        <f>Q28+R28</f>
        <v>34</v>
      </c>
      <c r="Q28" s="240">
        <f>K28-E28</f>
        <v>39</v>
      </c>
      <c r="R28" s="240">
        <f>L28-F28</f>
        <v>-5</v>
      </c>
      <c r="S28" s="240">
        <f>T28+U28</f>
        <v>0</v>
      </c>
      <c r="T28" s="240">
        <f>'12C_6'!H28-N28</f>
        <v>0</v>
      </c>
      <c r="U28" s="240">
        <f>'12C_6'!I28-O28</f>
        <v>0</v>
      </c>
    </row>
    <row r="29" spans="1:21" ht="12.75">
      <c r="A29" s="190" t="s">
        <v>279</v>
      </c>
      <c r="D29" s="255">
        <f>E29+F29</f>
        <v>39</v>
      </c>
      <c r="E29" s="240">
        <f>+'12C_6'!E29-'12A_6'!E29</f>
        <v>39</v>
      </c>
      <c r="F29" s="240">
        <f>+'12C_6'!F29-'12A_6'!F29</f>
        <v>0</v>
      </c>
      <c r="G29" s="240">
        <f>+'12C_6'!G28-'12A_6'!G28</f>
        <v>0</v>
      </c>
      <c r="H29" s="240">
        <f>+'12C_6'!H28-'12A_6'!H28</f>
        <v>0</v>
      </c>
      <c r="I29" s="256">
        <f>+'12C_6'!I28-'12A_6'!I28</f>
        <v>0</v>
      </c>
      <c r="J29" s="240">
        <f>K29+L29</f>
        <v>0</v>
      </c>
      <c r="K29"/>
      <c r="L29" s="240">
        <f>F29</f>
        <v>0</v>
      </c>
      <c r="M29" s="240">
        <f>N29+O29</f>
        <v>4718</v>
      </c>
      <c r="N29" s="240">
        <v>4718</v>
      </c>
      <c r="O29" s="240"/>
      <c r="P29" s="240">
        <f>Q29+R29</f>
        <v>-39</v>
      </c>
      <c r="Q29" s="240">
        <f>K29-E29</f>
        <v>-39</v>
      </c>
      <c r="R29" s="240">
        <f>L29-F29</f>
        <v>0</v>
      </c>
      <c r="S29" s="240">
        <f>T29+U29</f>
        <v>0</v>
      </c>
      <c r="T29" s="240">
        <f>'12C_6'!H29-N29</f>
        <v>0</v>
      </c>
      <c r="U29" s="240">
        <f>'12C_6'!I29-O29</f>
        <v>0</v>
      </c>
    </row>
    <row r="30" spans="1:21" ht="12.75">
      <c r="A30" s="190" t="s">
        <v>280</v>
      </c>
      <c r="D30" s="255">
        <f>E30+F30</f>
        <v>0</v>
      </c>
      <c r="E30" s="240">
        <f>+'12C_6'!E30-'12A_6'!E30</f>
        <v>0</v>
      </c>
      <c r="F30" s="240">
        <f>+'12C_6'!F30-'12A_6'!F30</f>
        <v>0</v>
      </c>
      <c r="G30" s="240">
        <f>+'12C_6'!G29-'12A_6'!G29</f>
        <v>0</v>
      </c>
      <c r="H30" s="240">
        <f>+'12C_6'!H29-'12A_6'!H29</f>
        <v>0</v>
      </c>
      <c r="I30" s="256">
        <f>+'12C_6'!I29-'12A_6'!I29</f>
        <v>0</v>
      </c>
      <c r="J30" s="240">
        <f>K30+L30</f>
        <v>0</v>
      </c>
      <c r="K30" s="240">
        <f>E30</f>
        <v>0</v>
      </c>
      <c r="L30" s="240">
        <f>F30</f>
        <v>0</v>
      </c>
      <c r="M30" s="240"/>
      <c r="N30" s="240"/>
      <c r="O30" s="240"/>
      <c r="P30" s="240">
        <f>Q30+R30</f>
        <v>0</v>
      </c>
      <c r="Q30" s="240">
        <f>K30-E30</f>
        <v>0</v>
      </c>
      <c r="R30" s="240">
        <f>L30-F30</f>
        <v>0</v>
      </c>
      <c r="S30" s="240"/>
      <c r="T30" s="240">
        <f>'12C_6'!H30-N30</f>
        <v>0</v>
      </c>
      <c r="U30" s="240">
        <f>'12C_6'!I30-O30</f>
        <v>0</v>
      </c>
    </row>
    <row r="31" spans="1:21" ht="12.75">
      <c r="A31" s="31" t="s">
        <v>281</v>
      </c>
      <c r="D31" s="255">
        <f>E31+F31</f>
        <v>11</v>
      </c>
      <c r="E31" s="240">
        <f>+'12C_6'!E31-'12A_6'!E31</f>
        <v>11</v>
      </c>
      <c r="F31" s="240">
        <f>+'12C_6'!F31-'12A_6'!F31</f>
        <v>0</v>
      </c>
      <c r="G31" s="240">
        <f>+'12C_6'!G30-'12A_6'!G30</f>
        <v>0</v>
      </c>
      <c r="H31" s="240">
        <f>+'12C_6'!H30-'12A_6'!H30</f>
        <v>0</v>
      </c>
      <c r="I31" s="256">
        <f>+'12C_6'!I30-'12A_6'!I30</f>
        <v>0</v>
      </c>
      <c r="J31" s="240">
        <f>K31+L31</f>
        <v>11</v>
      </c>
      <c r="K31" s="240">
        <f>E31</f>
        <v>11</v>
      </c>
      <c r="L31" s="240">
        <f>F31</f>
        <v>0</v>
      </c>
      <c r="M31" s="240">
        <f>N31+O31</f>
        <v>100</v>
      </c>
      <c r="N31" s="240"/>
      <c r="O31" s="240">
        <v>100</v>
      </c>
      <c r="P31" s="240">
        <f>Q31+R31</f>
        <v>0</v>
      </c>
      <c r="Q31" s="240">
        <f>K31-E31</f>
        <v>0</v>
      </c>
      <c r="R31" s="240">
        <f>L31-F31</f>
        <v>0</v>
      </c>
      <c r="S31" s="240">
        <f>T31+U31</f>
        <v>0</v>
      </c>
      <c r="T31" s="240">
        <f>'12C_6'!H31-N31</f>
        <v>0</v>
      </c>
      <c r="U31" s="240">
        <f>'12C_6'!I31-O31</f>
        <v>0</v>
      </c>
    </row>
    <row r="32" spans="1:21" ht="12.75">
      <c r="A32" s="31" t="s">
        <v>282</v>
      </c>
      <c r="D32" s="255">
        <f>E32+F32</f>
        <v>0</v>
      </c>
      <c r="E32" s="240">
        <f>+'12C_6'!E32-'12A_6'!E32</f>
        <v>0</v>
      </c>
      <c r="F32" s="240">
        <f>+'12C_6'!F32-'12A_6'!F32</f>
        <v>0</v>
      </c>
      <c r="G32" s="240">
        <f>+'12C_6'!G31-'12A_6'!G31</f>
        <v>0</v>
      </c>
      <c r="H32" s="240">
        <f>+'12C_6'!H31-'12A_6'!H31</f>
        <v>0</v>
      </c>
      <c r="I32" s="256">
        <f>+'12C_6'!I31-'12A_6'!I31</f>
        <v>0</v>
      </c>
      <c r="J32" s="240">
        <f>K32+L32</f>
        <v>0</v>
      </c>
      <c r="K32" s="240">
        <f>E32</f>
        <v>0</v>
      </c>
      <c r="L32" s="240">
        <f>F32</f>
        <v>0</v>
      </c>
      <c r="M32" s="240"/>
      <c r="N32" s="240"/>
      <c r="O32" s="240"/>
      <c r="P32" s="240">
        <f>Q32+R32</f>
        <v>0</v>
      </c>
      <c r="Q32" s="240">
        <f>K32-E32</f>
        <v>0</v>
      </c>
      <c r="R32" s="240">
        <f>L32-F32</f>
        <v>0</v>
      </c>
      <c r="S32" s="240"/>
      <c r="T32" s="240">
        <f>'12C_6'!H32-N32</f>
        <v>0</v>
      </c>
      <c r="U32" s="240">
        <f>'12C_6'!I32-O32</f>
        <v>0</v>
      </c>
    </row>
    <row r="33" spans="1:21" ht="12.75">
      <c r="A33" s="190"/>
      <c r="D33" s="257"/>
      <c r="E33" s="240">
        <f>+'12C_6'!E33-'12A_6'!E33</f>
        <v>0</v>
      </c>
      <c r="F33" s="240">
        <f>+'12C_6'!F33-'12A_6'!F33</f>
        <v>0</v>
      </c>
      <c r="G33" s="242"/>
      <c r="H33" s="242"/>
      <c r="I33" s="258"/>
      <c r="J33" s="242"/>
      <c r="K33" s="242"/>
      <c r="L33" s="240">
        <f>F33</f>
        <v>0</v>
      </c>
      <c r="M33" s="242"/>
      <c r="N33" s="242"/>
      <c r="O33" s="242"/>
      <c r="P33" s="242"/>
      <c r="Q33" s="240">
        <f>K33-E33</f>
        <v>0</v>
      </c>
      <c r="R33" s="240">
        <f>L33-F33</f>
        <v>0</v>
      </c>
      <c r="S33" s="242"/>
      <c r="T33" s="240">
        <f>'12C_6'!H33-N33</f>
        <v>0</v>
      </c>
      <c r="U33" s="240">
        <f>'12C_6'!I33-O33</f>
        <v>0</v>
      </c>
    </row>
    <row r="34" spans="4:21" ht="12.75">
      <c r="D34" s="257"/>
      <c r="E34" s="242"/>
      <c r="F34" s="242"/>
      <c r="G34" s="242"/>
      <c r="H34" s="242"/>
      <c r="I34" s="258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</row>
    <row r="35" spans="1:21" ht="12.75">
      <c r="A35" s="228" t="s">
        <v>104</v>
      </c>
      <c r="B35" s="229"/>
      <c r="C35" s="229"/>
      <c r="D35" s="259">
        <f>SUM(D37:D48)</f>
        <v>116</v>
      </c>
      <c r="E35" s="238">
        <f>SUM(E37:E48)</f>
        <v>113</v>
      </c>
      <c r="F35" s="238">
        <f>SUM(F37:F48)</f>
        <v>3</v>
      </c>
      <c r="G35" s="238"/>
      <c r="H35" s="238"/>
      <c r="I35" s="252"/>
      <c r="J35" s="238">
        <f>SUM(J37:J48)</f>
        <v>116</v>
      </c>
      <c r="K35" s="238">
        <f>SUM(K37:K48)</f>
        <v>113</v>
      </c>
      <c r="L35" s="238">
        <f>SUM(L37:L48)</f>
        <v>3</v>
      </c>
      <c r="M35" s="238"/>
      <c r="N35" s="238"/>
      <c r="O35" s="238"/>
      <c r="P35" s="238">
        <f>SUM(P37:P48)</f>
        <v>0</v>
      </c>
      <c r="Q35" s="238">
        <f>SUM(Q37:Q48)</f>
        <v>0</v>
      </c>
      <c r="R35" s="238">
        <f>SUM(R37:R48)</f>
        <v>0</v>
      </c>
      <c r="S35" s="238"/>
      <c r="T35" s="238"/>
      <c r="U35" s="238"/>
    </row>
    <row r="36" spans="4:21" ht="12.75">
      <c r="D36" s="255"/>
      <c r="E36" s="240"/>
      <c r="F36" s="240"/>
      <c r="G36" s="240"/>
      <c r="H36" s="240"/>
      <c r="I36" s="256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</row>
    <row r="37" spans="1:21" ht="12.75">
      <c r="A37" s="31" t="s">
        <v>283</v>
      </c>
      <c r="D37" s="255">
        <f>E37+F37</f>
        <v>21</v>
      </c>
      <c r="E37" s="240">
        <f>+'12C_6'!E37-'12A_6'!E37</f>
        <v>18</v>
      </c>
      <c r="F37" s="240">
        <f>+'12C_6'!F37-'12A_6'!F37</f>
        <v>3</v>
      </c>
      <c r="G37" s="240"/>
      <c r="H37" s="240"/>
      <c r="I37" s="256"/>
      <c r="J37" s="240">
        <f>K37+L37</f>
        <v>21</v>
      </c>
      <c r="K37" s="240">
        <f>E37</f>
        <v>18</v>
      </c>
      <c r="L37" s="240">
        <f>F37</f>
        <v>3</v>
      </c>
      <c r="M37" s="240"/>
      <c r="N37" s="240"/>
      <c r="O37" s="240"/>
      <c r="P37" s="240">
        <f>Q37+R37</f>
        <v>0</v>
      </c>
      <c r="Q37" s="240">
        <f>K37-E37</f>
        <v>0</v>
      </c>
      <c r="R37" s="240">
        <f>L37-F37</f>
        <v>0</v>
      </c>
      <c r="S37" s="240"/>
      <c r="T37" s="240">
        <f>'12C_6'!H37-N37</f>
        <v>0</v>
      </c>
      <c r="U37" s="240">
        <f>'12C_6'!I37-O37</f>
        <v>0</v>
      </c>
    </row>
    <row r="38" spans="1:21" ht="12.75">
      <c r="A38" s="31" t="s">
        <v>284</v>
      </c>
      <c r="D38" s="255">
        <f>E38+F38</f>
        <v>0</v>
      </c>
      <c r="E38" s="240">
        <f>+'12C_6'!E38-'12A_6'!E38</f>
        <v>0</v>
      </c>
      <c r="F38" s="240">
        <f>+'12C_6'!F38-'12A_6'!F38</f>
        <v>0</v>
      </c>
      <c r="G38" s="240"/>
      <c r="H38" s="240"/>
      <c r="I38" s="256"/>
      <c r="J38" s="240">
        <f>K38+L38</f>
        <v>0</v>
      </c>
      <c r="K38" s="240">
        <f>E38</f>
        <v>0</v>
      </c>
      <c r="L38" s="240">
        <f>F38</f>
        <v>0</v>
      </c>
      <c r="M38" s="240"/>
      <c r="N38" s="240"/>
      <c r="O38" s="240"/>
      <c r="P38" s="240">
        <f>Q38+R38</f>
        <v>0</v>
      </c>
      <c r="Q38" s="240">
        <f>K38-E38</f>
        <v>0</v>
      </c>
      <c r="R38" s="240">
        <f>L38-F38</f>
        <v>0</v>
      </c>
      <c r="S38" s="240"/>
      <c r="T38" s="240">
        <f>'12C_6'!H38-N38</f>
        <v>0</v>
      </c>
      <c r="U38" s="240">
        <f>'12C_6'!I38-O38</f>
        <v>0</v>
      </c>
    </row>
    <row r="39" spans="1:21" ht="12.75">
      <c r="A39" s="190" t="s">
        <v>285</v>
      </c>
      <c r="D39" s="255">
        <f>E39+F39</f>
        <v>0</v>
      </c>
      <c r="E39" s="240">
        <f>+'12C_6'!E39-'12A_6'!E39</f>
        <v>0</v>
      </c>
      <c r="F39" s="240">
        <f>+'12C_6'!F39-'12A_6'!F39</f>
        <v>0</v>
      </c>
      <c r="G39" s="240"/>
      <c r="H39" s="240"/>
      <c r="I39" s="256"/>
      <c r="J39" s="240">
        <f>K39+L39</f>
        <v>0</v>
      </c>
      <c r="K39" s="240">
        <f>E39</f>
        <v>0</v>
      </c>
      <c r="L39" s="240">
        <f>F39</f>
        <v>0</v>
      </c>
      <c r="M39" s="240"/>
      <c r="N39" s="240"/>
      <c r="O39" s="240"/>
      <c r="P39" s="240">
        <f>Q39+R39</f>
        <v>0</v>
      </c>
      <c r="Q39" s="240">
        <f>K39-E39</f>
        <v>0</v>
      </c>
      <c r="R39" s="240">
        <f>L39-F39</f>
        <v>0</v>
      </c>
      <c r="S39" s="240"/>
      <c r="T39" s="240">
        <f>'12C_6'!H39-N39</f>
        <v>0</v>
      </c>
      <c r="U39" s="240">
        <f>'12C_6'!I39-O39</f>
        <v>0</v>
      </c>
    </row>
    <row r="40" spans="1:21" ht="12.75">
      <c r="A40" s="190" t="s">
        <v>286</v>
      </c>
      <c r="D40" s="255">
        <f>E40+F40</f>
        <v>20</v>
      </c>
      <c r="E40" s="240">
        <f>+'12C_6'!E40-'12A_6'!E40</f>
        <v>20</v>
      </c>
      <c r="F40" s="240">
        <f>+'12C_6'!F40-'12A_6'!F40</f>
        <v>0</v>
      </c>
      <c r="G40" s="240"/>
      <c r="H40" s="240"/>
      <c r="I40" s="256"/>
      <c r="J40" s="240">
        <f>K40+L40</f>
        <v>20</v>
      </c>
      <c r="K40" s="240">
        <f>E40</f>
        <v>20</v>
      </c>
      <c r="L40" s="240">
        <f>F40</f>
        <v>0</v>
      </c>
      <c r="M40" s="240"/>
      <c r="N40" s="240"/>
      <c r="O40" s="240"/>
      <c r="P40" s="240">
        <f>Q40+R40</f>
        <v>0</v>
      </c>
      <c r="Q40" s="240">
        <f>K40-E40</f>
        <v>0</v>
      </c>
      <c r="R40" s="240">
        <f>L40-F40</f>
        <v>0</v>
      </c>
      <c r="S40" s="240"/>
      <c r="T40" s="240">
        <f>'12C_6'!H40-N40</f>
        <v>0</v>
      </c>
      <c r="U40" s="240">
        <f>'12C_6'!I40-O40</f>
        <v>0</v>
      </c>
    </row>
    <row r="41" spans="1:21" ht="12.75">
      <c r="A41" s="190" t="s">
        <v>287</v>
      </c>
      <c r="D41" s="255">
        <f>E41+F41</f>
        <v>33</v>
      </c>
      <c r="E41" s="240">
        <f>+'12C_6'!E41-'12A_6'!E41</f>
        <v>33</v>
      </c>
      <c r="F41" s="240">
        <f>+'12C_6'!F41-'12A_6'!F41</f>
        <v>0</v>
      </c>
      <c r="G41" s="240"/>
      <c r="H41" s="240"/>
      <c r="I41" s="256"/>
      <c r="J41" s="240">
        <f>K41+L41</f>
        <v>33</v>
      </c>
      <c r="K41" s="240">
        <f>E41</f>
        <v>33</v>
      </c>
      <c r="L41" s="240">
        <f>F41</f>
        <v>0</v>
      </c>
      <c r="M41" s="240"/>
      <c r="N41" s="240"/>
      <c r="O41" s="240"/>
      <c r="P41" s="240">
        <f>Q41+R41</f>
        <v>0</v>
      </c>
      <c r="Q41" s="240">
        <f>K41-E41</f>
        <v>0</v>
      </c>
      <c r="R41" s="240">
        <f>L41-F41</f>
        <v>0</v>
      </c>
      <c r="S41" s="240"/>
      <c r="T41" s="240">
        <f>'12C_6'!H41-N41</f>
        <v>0</v>
      </c>
      <c r="U41" s="240">
        <f>'12C_6'!I41-O41</f>
        <v>0</v>
      </c>
    </row>
    <row r="42" spans="1:21" ht="12.75">
      <c r="A42" s="190" t="s">
        <v>288</v>
      </c>
      <c r="D42" s="255">
        <f>E42+F42</f>
        <v>19</v>
      </c>
      <c r="E42" s="240">
        <f>+'12C_6'!E42-'12A_6'!E42</f>
        <v>19</v>
      </c>
      <c r="F42" s="240">
        <f>+'12C_6'!F42-'12A_6'!F42</f>
        <v>0</v>
      </c>
      <c r="G42" s="240"/>
      <c r="H42" s="240"/>
      <c r="I42" s="256"/>
      <c r="J42" s="240">
        <f>K42+L42</f>
        <v>19</v>
      </c>
      <c r="K42" s="240">
        <f>E42</f>
        <v>19</v>
      </c>
      <c r="L42" s="240">
        <f>F42</f>
        <v>0</v>
      </c>
      <c r="M42" s="240"/>
      <c r="N42" s="240"/>
      <c r="O42" s="240"/>
      <c r="P42" s="240">
        <f>Q42+R42</f>
        <v>0</v>
      </c>
      <c r="Q42" s="240">
        <f>K42-E42</f>
        <v>0</v>
      </c>
      <c r="R42" s="240">
        <f>L42-F42</f>
        <v>0</v>
      </c>
      <c r="S42" s="240"/>
      <c r="T42" s="240">
        <f>'12C_6'!H42-N42</f>
        <v>0</v>
      </c>
      <c r="U42" s="240">
        <f>'12C_6'!I42-O42</f>
        <v>0</v>
      </c>
    </row>
    <row r="43" spans="1:21" ht="12.75">
      <c r="A43" s="190" t="s">
        <v>289</v>
      </c>
      <c r="D43" s="255">
        <f>E43+F43</f>
        <v>0</v>
      </c>
      <c r="E43" s="240">
        <f>+'12C_6'!E43-'12A_6'!E43</f>
        <v>0</v>
      </c>
      <c r="F43" s="240">
        <f>+'12C_6'!F43-'12A_6'!F43</f>
        <v>0</v>
      </c>
      <c r="G43" s="240"/>
      <c r="H43" s="240"/>
      <c r="I43" s="256"/>
      <c r="J43" s="240">
        <f>K43+L43</f>
        <v>0</v>
      </c>
      <c r="K43" s="240">
        <f>E43</f>
        <v>0</v>
      </c>
      <c r="L43" s="240">
        <f>F43</f>
        <v>0</v>
      </c>
      <c r="M43" s="240"/>
      <c r="N43" s="240"/>
      <c r="O43" s="240"/>
      <c r="P43" s="240">
        <f>Q43+R43</f>
        <v>0</v>
      </c>
      <c r="Q43" s="240">
        <f>K43-E43</f>
        <v>0</v>
      </c>
      <c r="R43" s="240">
        <f>L43-F43</f>
        <v>0</v>
      </c>
      <c r="S43" s="240"/>
      <c r="T43" s="240">
        <f>'12C_6'!H43-N43</f>
        <v>0</v>
      </c>
      <c r="U43" s="240">
        <f>'12C_6'!I43-O43</f>
        <v>0</v>
      </c>
    </row>
    <row r="44" spans="1:21" ht="12.75">
      <c r="A44" s="190" t="s">
        <v>290</v>
      </c>
      <c r="D44" s="255">
        <f>E44+F44</f>
        <v>0</v>
      </c>
      <c r="E44" s="240">
        <f>+'12C_6'!E44-'12A_6'!E44</f>
        <v>0</v>
      </c>
      <c r="F44" s="240">
        <f>+'12C_6'!F44-'12A_6'!F44</f>
        <v>0</v>
      </c>
      <c r="G44" s="240"/>
      <c r="H44" s="240"/>
      <c r="I44" s="256"/>
      <c r="J44" s="240">
        <f>K44+L44</f>
        <v>0</v>
      </c>
      <c r="K44" s="240">
        <f>E44</f>
        <v>0</v>
      </c>
      <c r="L44" s="240">
        <f>F44</f>
        <v>0</v>
      </c>
      <c r="M44" s="240"/>
      <c r="N44" s="240"/>
      <c r="O44" s="240"/>
      <c r="P44" s="240">
        <f>Q44+R44</f>
        <v>0</v>
      </c>
      <c r="Q44" s="240">
        <f>K44-E44</f>
        <v>0</v>
      </c>
      <c r="R44" s="240">
        <f>L44-F44</f>
        <v>0</v>
      </c>
      <c r="S44" s="240"/>
      <c r="T44" s="240">
        <f>'12C_6'!H44-N44</f>
        <v>0</v>
      </c>
      <c r="U44" s="240">
        <f>'12C_6'!I44-O44</f>
        <v>0</v>
      </c>
    </row>
    <row r="45" spans="1:21" ht="12.75">
      <c r="A45" s="190" t="s">
        <v>291</v>
      </c>
      <c r="D45" s="255">
        <f>E45+F45</f>
        <v>0</v>
      </c>
      <c r="E45" s="240">
        <f>+'12C_6'!E45-'12A_6'!E45</f>
        <v>0</v>
      </c>
      <c r="F45" s="240">
        <f>+'12C_6'!F45-'12A_6'!F45</f>
        <v>0</v>
      </c>
      <c r="G45" s="240"/>
      <c r="H45" s="240"/>
      <c r="I45" s="256"/>
      <c r="J45" s="240">
        <f>K45+L45</f>
        <v>0</v>
      </c>
      <c r="K45" s="240">
        <f>E45</f>
        <v>0</v>
      </c>
      <c r="L45" s="240">
        <f>F45</f>
        <v>0</v>
      </c>
      <c r="M45" s="240"/>
      <c r="N45" s="240"/>
      <c r="O45" s="240"/>
      <c r="P45" s="240">
        <f>Q45+R45</f>
        <v>0</v>
      </c>
      <c r="Q45" s="240">
        <f>K45-E45</f>
        <v>0</v>
      </c>
      <c r="R45" s="240">
        <f>L45-F45</f>
        <v>0</v>
      </c>
      <c r="S45" s="240"/>
      <c r="T45" s="240">
        <f>'12C_6'!H45-N45</f>
        <v>0</v>
      </c>
      <c r="U45" s="240">
        <f>'12C_6'!I45-O45</f>
        <v>0</v>
      </c>
    </row>
    <row r="46" spans="1:21" ht="12.75">
      <c r="A46" s="190" t="s">
        <v>292</v>
      </c>
      <c r="D46" s="255">
        <f>E46+F46</f>
        <v>23</v>
      </c>
      <c r="E46" s="240">
        <f>+'12C_6'!E46-'12A_6'!E46</f>
        <v>23</v>
      </c>
      <c r="F46" s="240">
        <f>+'12C_6'!F46-'12A_6'!F46</f>
        <v>0</v>
      </c>
      <c r="G46" s="240"/>
      <c r="H46" s="240"/>
      <c r="I46" s="256"/>
      <c r="J46" s="240">
        <f>K46+L46</f>
        <v>23</v>
      </c>
      <c r="K46" s="240">
        <f>E46</f>
        <v>23</v>
      </c>
      <c r="L46" s="240">
        <f>F46</f>
        <v>0</v>
      </c>
      <c r="M46" s="240"/>
      <c r="N46" s="240"/>
      <c r="O46" s="240"/>
      <c r="P46" s="240">
        <f>Q46+R46</f>
        <v>0</v>
      </c>
      <c r="Q46" s="240">
        <f>K46-E46</f>
        <v>0</v>
      </c>
      <c r="R46" s="240">
        <f>L46-F46</f>
        <v>0</v>
      </c>
      <c r="S46" s="240"/>
      <c r="T46" s="240">
        <f>'12C_6'!H46-N46</f>
        <v>0</v>
      </c>
      <c r="U46" s="240">
        <f>'12C_6'!I46-O46</f>
        <v>0</v>
      </c>
    </row>
    <row r="47" spans="1:21" ht="12.75">
      <c r="A47" s="190" t="s">
        <v>293</v>
      </c>
      <c r="D47" s="255">
        <f>E47+F47</f>
        <v>0</v>
      </c>
      <c r="E47" s="240">
        <f>+'12C_6'!E47-'12A_6'!E47</f>
        <v>0</v>
      </c>
      <c r="F47" s="240">
        <f>+'12C_6'!F47-'12A_6'!F47</f>
        <v>0</v>
      </c>
      <c r="G47" s="240"/>
      <c r="H47" s="240"/>
      <c r="I47" s="256"/>
      <c r="J47" s="240">
        <f>K47+L47</f>
        <v>0</v>
      </c>
      <c r="K47" s="240">
        <f>E47</f>
        <v>0</v>
      </c>
      <c r="L47" s="240">
        <f>F47</f>
        <v>0</v>
      </c>
      <c r="M47" s="240"/>
      <c r="N47" s="240"/>
      <c r="O47" s="240"/>
      <c r="P47" s="240">
        <f>Q47+R47</f>
        <v>0</v>
      </c>
      <c r="Q47" s="240">
        <f>K47-E47</f>
        <v>0</v>
      </c>
      <c r="R47" s="240">
        <f>L47-F47</f>
        <v>0</v>
      </c>
      <c r="S47" s="240"/>
      <c r="T47" s="240">
        <f>'12C_6'!H47-N47</f>
        <v>0</v>
      </c>
      <c r="U47" s="240">
        <f>'12C_6'!I47-O47</f>
        <v>0</v>
      </c>
    </row>
    <row r="48" spans="1:21" ht="12.75">
      <c r="A48" s="190"/>
      <c r="D48" s="255">
        <f>E48+F48</f>
        <v>0</v>
      </c>
      <c r="E48" s="240">
        <f>+'12C_6'!E48-'12A_6'!E48</f>
        <v>0</v>
      </c>
      <c r="F48" s="240">
        <f>+'12C_6'!F48-'12A_6'!F48</f>
        <v>0</v>
      </c>
      <c r="G48" s="240"/>
      <c r="H48" s="240"/>
      <c r="I48" s="256"/>
      <c r="J48" s="240">
        <f>K48+L48</f>
        <v>0</v>
      </c>
      <c r="K48" s="240">
        <f>E48</f>
        <v>0</v>
      </c>
      <c r="L48" s="240">
        <f>F48</f>
        <v>0</v>
      </c>
      <c r="M48" s="240"/>
      <c r="N48" s="240"/>
      <c r="O48" s="240"/>
      <c r="P48" s="240">
        <f>Q48+R48</f>
        <v>0</v>
      </c>
      <c r="Q48" s="240">
        <f>K48-E48</f>
        <v>0</v>
      </c>
      <c r="R48" s="240">
        <f>L48-F48</f>
        <v>0</v>
      </c>
      <c r="S48" s="240"/>
      <c r="T48" s="240">
        <f>'12C_6'!H48-N48</f>
        <v>0</v>
      </c>
      <c r="U48" s="240">
        <f>'12C_6'!I48-O48</f>
        <v>0</v>
      </c>
    </row>
    <row r="49" spans="1:21" ht="12.75">
      <c r="A49" s="190"/>
      <c r="D49" s="257"/>
      <c r="E49" s="242"/>
      <c r="F49" s="242"/>
      <c r="G49" s="242"/>
      <c r="H49" s="242"/>
      <c r="I49" s="258"/>
      <c r="J49" s="240"/>
      <c r="K49" s="240"/>
      <c r="L49" s="240"/>
      <c r="M49" s="240"/>
      <c r="N49" s="240"/>
      <c r="O49" s="240"/>
      <c r="P49" s="240"/>
      <c r="Q49" s="240">
        <f>K49-E49</f>
        <v>0</v>
      </c>
      <c r="R49" s="240">
        <f>L49-F49</f>
        <v>0</v>
      </c>
      <c r="S49" s="240"/>
      <c r="T49" s="240">
        <f>'12C_6'!H49-N49</f>
        <v>0</v>
      </c>
      <c r="U49" s="240">
        <f>'12C_6'!I49-O49</f>
        <v>0</v>
      </c>
    </row>
    <row r="50" spans="1:21" ht="12.75">
      <c r="A50" s="228" t="s">
        <v>8</v>
      </c>
      <c r="B50" s="229"/>
      <c r="C50" s="229"/>
      <c r="D50" s="259">
        <f>D52+D53</f>
        <v>0</v>
      </c>
      <c r="E50" s="238">
        <f>E52+E53</f>
        <v>0</v>
      </c>
      <c r="F50" s="238">
        <f>F52+F53</f>
        <v>0</v>
      </c>
      <c r="G50" s="238">
        <f>G52+G53</f>
        <v>0</v>
      </c>
      <c r="H50" s="238">
        <f>H52+H53</f>
        <v>0</v>
      </c>
      <c r="I50" s="252">
        <f>I52+I53</f>
        <v>0</v>
      </c>
      <c r="J50" s="238">
        <f>J52+J53</f>
        <v>0</v>
      </c>
      <c r="K50" s="238">
        <f>K52+K53</f>
        <v>0</v>
      </c>
      <c r="L50" s="238">
        <f>L52+L53</f>
        <v>0</v>
      </c>
      <c r="M50" s="238"/>
      <c r="N50" s="238"/>
      <c r="O50" s="238"/>
      <c r="P50" s="238">
        <f>P52+P53</f>
        <v>0</v>
      </c>
      <c r="Q50" s="238">
        <f>Q52+Q53</f>
        <v>0</v>
      </c>
      <c r="R50" s="238">
        <f>R52+R53</f>
        <v>0</v>
      </c>
      <c r="S50" s="238"/>
      <c r="T50" s="238"/>
      <c r="U50" s="238"/>
    </row>
    <row r="51" spans="4:21" ht="12.75">
      <c r="D51" s="255"/>
      <c r="E51" s="240"/>
      <c r="F51" s="240"/>
      <c r="G51" s="240"/>
      <c r="H51" s="240"/>
      <c r="I51" s="256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</row>
    <row r="52" spans="1:21" ht="12.75">
      <c r="A52" s="190" t="s">
        <v>295</v>
      </c>
      <c r="D52" s="255">
        <f>E52+F52</f>
        <v>0</v>
      </c>
      <c r="E52" s="240">
        <f>+'12C_6'!E51-'12A_6'!E51</f>
        <v>0</v>
      </c>
      <c r="F52" s="240">
        <f>+'12C_6'!F51-'12A_6'!F51</f>
        <v>0</v>
      </c>
      <c r="G52" s="240">
        <f>+'12C_6'!G51-'12A_6'!G51</f>
        <v>0</v>
      </c>
      <c r="H52" s="240">
        <f>+'12C_6'!H51-'12A_6'!H51</f>
        <v>0</v>
      </c>
      <c r="I52" s="256">
        <f>+'12C_6'!I51-'12A_6'!I51</f>
        <v>0</v>
      </c>
      <c r="J52" s="240">
        <f>K52+L52</f>
        <v>0</v>
      </c>
      <c r="K52" s="240">
        <f>E52</f>
        <v>0</v>
      </c>
      <c r="L52" s="240">
        <v>0</v>
      </c>
      <c r="M52" s="240"/>
      <c r="N52" s="240"/>
      <c r="O52" s="240"/>
      <c r="P52" s="240">
        <f>Q52+R52</f>
        <v>0</v>
      </c>
      <c r="Q52" s="240">
        <f>K52-E52</f>
        <v>0</v>
      </c>
      <c r="R52" s="240">
        <f>L52-F52</f>
        <v>0</v>
      </c>
      <c r="S52" s="240"/>
      <c r="T52" s="240">
        <f>'12C_6'!H52-N52</f>
        <v>0</v>
      </c>
      <c r="U52" s="240">
        <f>'12C_6'!I52-O52</f>
        <v>0</v>
      </c>
    </row>
    <row r="53" spans="1:21" ht="12.75">
      <c r="A53" s="190" t="s">
        <v>296</v>
      </c>
      <c r="D53" s="260">
        <f>E53+F53</f>
        <v>0</v>
      </c>
      <c r="E53" s="244">
        <f>+'12C_6'!E52-'12A_6'!E52</f>
        <v>0</v>
      </c>
      <c r="F53" s="244">
        <f>+'12C_6'!F52-'12A_6'!F52</f>
        <v>0</v>
      </c>
      <c r="G53" s="244">
        <f>+'12C_6'!G52-'12A_6'!G52</f>
        <v>0</v>
      </c>
      <c r="H53" s="244">
        <f>+'12C_6'!H52-'12A_6'!H52</f>
        <v>0</v>
      </c>
      <c r="I53" s="261">
        <f>+'12C_6'!I52-'12A_6'!I52</f>
        <v>0</v>
      </c>
      <c r="J53" s="244">
        <f>K53+L53</f>
        <v>0</v>
      </c>
      <c r="K53" s="244">
        <f>E53</f>
        <v>0</v>
      </c>
      <c r="L53" s="244">
        <v>0</v>
      </c>
      <c r="M53" s="244"/>
      <c r="N53" s="244"/>
      <c r="O53" s="244"/>
      <c r="P53" s="244">
        <f>Q53+R53</f>
        <v>0</v>
      </c>
      <c r="Q53" s="240">
        <f>K53-E53</f>
        <v>0</v>
      </c>
      <c r="R53" s="244">
        <f>L53-F53</f>
        <v>0</v>
      </c>
      <c r="S53" s="244"/>
      <c r="T53" s="262">
        <f>'12C_6'!H53-N53</f>
        <v>0</v>
      </c>
      <c r="U53" s="263">
        <f>'12C_6'!I53-O53</f>
        <v>0</v>
      </c>
    </row>
    <row r="54" spans="4:21" ht="12.75"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</row>
    <row r="55" spans="4:21" ht="12.75"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</row>
    <row r="56" spans="1:21" ht="12.75">
      <c r="A56" s="229" t="s">
        <v>297</v>
      </c>
      <c r="D56" s="237">
        <f>D50+D35+D11</f>
        <v>614</v>
      </c>
      <c r="E56" s="237">
        <f>E50+E35+E11</f>
        <v>584</v>
      </c>
      <c r="F56" s="237">
        <f>F50+F35+F11</f>
        <v>30</v>
      </c>
      <c r="G56" s="237">
        <f>G50+G35+G11</f>
        <v>0</v>
      </c>
      <c r="H56" s="237">
        <f>H50+H35+H11</f>
        <v>0</v>
      </c>
      <c r="I56" s="237">
        <f>I50+I35+I11</f>
        <v>0</v>
      </c>
      <c r="J56" s="237">
        <f>J50+J35+J11</f>
        <v>574</v>
      </c>
      <c r="K56" s="237">
        <f>K50+K35+K11</f>
        <v>544</v>
      </c>
      <c r="L56" s="237">
        <f>L50+L35+L11</f>
        <v>30</v>
      </c>
      <c r="M56" s="237">
        <f>M50+M35+M11</f>
        <v>362317</v>
      </c>
      <c r="N56" s="237">
        <f>N50+N35+N11</f>
        <v>361880</v>
      </c>
      <c r="O56" s="237">
        <f>O50+O35+O11</f>
        <v>437</v>
      </c>
      <c r="P56" s="237">
        <f>P50+P35+P11</f>
        <v>-40</v>
      </c>
      <c r="Q56" s="237">
        <f>Q50+Q35+Q11</f>
        <v>-40</v>
      </c>
      <c r="R56" s="237">
        <f>R50+R35+R11</f>
        <v>0</v>
      </c>
      <c r="S56" s="237">
        <f>S50+S35+S11</f>
        <v>0</v>
      </c>
      <c r="T56" s="237">
        <f>T50+T35+T11</f>
        <v>0</v>
      </c>
      <c r="U56" s="237">
        <f>U50+U35+U11</f>
        <v>0</v>
      </c>
    </row>
    <row r="66" ht="12.75">
      <c r="A66" s="190"/>
    </row>
    <row r="71" ht="12.75">
      <c r="G71" s="249"/>
    </row>
  </sheetData>
  <sheetProtection selectLockedCells="1" selectUnlockedCells="1"/>
  <mergeCells count="7">
    <mergeCell ref="D9:F9"/>
    <mergeCell ref="G9:I9"/>
    <mergeCell ref="J9:L9"/>
    <mergeCell ref="M9:O9"/>
    <mergeCell ref="P9:R9"/>
    <mergeCell ref="S9:U9"/>
    <mergeCell ref="A10:C10"/>
  </mergeCells>
  <printOptions horizontalCentered="1" verticalCentered="1"/>
  <pageMargins left="1.1416666666666666" right="0.39375" top="1.6534722222222222" bottom="0.8659722222222223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66"/>
  <sheetViews>
    <sheetView showZeros="0" zoomScale="75" zoomScaleNormal="75" workbookViewId="0" topLeftCell="G1">
      <selection activeCell="U56" sqref="U56"/>
    </sheetView>
  </sheetViews>
  <sheetFormatPr defaultColWidth="11.421875" defaultRowHeight="12.75"/>
  <cols>
    <col min="1" max="2" width="11.57421875" style="31" customWidth="1"/>
    <col min="3" max="3" width="25.7109375" style="31" customWidth="1"/>
    <col min="4" max="4" width="13.00390625" style="31" customWidth="1"/>
    <col min="5" max="5" width="12.8515625" style="31" customWidth="1"/>
    <col min="6" max="7" width="12.7109375" style="31" customWidth="1"/>
    <col min="8" max="8" width="12.8515625" style="31" customWidth="1"/>
    <col min="9" max="9" width="12.7109375" style="31" customWidth="1"/>
    <col min="10" max="255" width="11.57421875" style="31" customWidth="1"/>
  </cols>
  <sheetData>
    <row r="4" spans="1:6" ht="12.75">
      <c r="A4" s="228" t="s">
        <v>2</v>
      </c>
      <c r="B4" s="229"/>
      <c r="C4" s="229"/>
      <c r="F4" s="31" t="s">
        <v>0</v>
      </c>
    </row>
    <row r="5" ht="12.75">
      <c r="F5" s="31" t="s">
        <v>303</v>
      </c>
    </row>
    <row r="6" spans="1:2" ht="12.75">
      <c r="A6" s="229" t="s">
        <v>255</v>
      </c>
      <c r="B6" s="229"/>
    </row>
    <row r="7" spans="4:21" ht="12.75">
      <c r="D7" s="48"/>
      <c r="E7" s="230" t="s">
        <v>304</v>
      </c>
      <c r="G7" s="230"/>
      <c r="H7" s="230"/>
      <c r="I7" s="230"/>
      <c r="J7"/>
      <c r="K7"/>
      <c r="L7"/>
      <c r="M7"/>
      <c r="N7"/>
      <c r="O7"/>
      <c r="P7"/>
      <c r="Q7"/>
      <c r="R7"/>
      <c r="S7"/>
      <c r="T7"/>
      <c r="U7"/>
    </row>
    <row r="8" spans="4:21" ht="12.75">
      <c r="D8" s="65"/>
      <c r="E8" s="65"/>
      <c r="F8" s="65"/>
      <c r="G8" s="65"/>
      <c r="H8" s="65"/>
      <c r="I8" s="65"/>
      <c r="J8"/>
      <c r="K8"/>
      <c r="L8"/>
      <c r="M8"/>
      <c r="N8"/>
      <c r="O8"/>
      <c r="P8"/>
      <c r="Q8"/>
      <c r="R8"/>
      <c r="S8"/>
      <c r="T8"/>
      <c r="U8"/>
    </row>
    <row r="9" spans="1:21" ht="15" customHeight="1">
      <c r="A9" s="191"/>
      <c r="B9" s="231"/>
      <c r="C9" s="232"/>
      <c r="D9" s="233" t="s">
        <v>256</v>
      </c>
      <c r="E9" s="233"/>
      <c r="F9" s="233"/>
      <c r="G9" s="234" t="s">
        <v>257</v>
      </c>
      <c r="H9" s="234"/>
      <c r="I9" s="234"/>
      <c r="J9"/>
      <c r="K9"/>
      <c r="L9"/>
      <c r="M9"/>
      <c r="N9"/>
      <c r="O9"/>
      <c r="P9"/>
      <c r="Q9"/>
      <c r="R9"/>
      <c r="S9"/>
      <c r="T9"/>
      <c r="U9"/>
    </row>
    <row r="10" spans="1:21" ht="21" customHeight="1">
      <c r="A10" s="235" t="s">
        <v>258</v>
      </c>
      <c r="B10" s="235"/>
      <c r="C10" s="235"/>
      <c r="D10" s="234" t="s">
        <v>9</v>
      </c>
      <c r="E10" s="234" t="s">
        <v>259</v>
      </c>
      <c r="F10" s="234" t="s">
        <v>260</v>
      </c>
      <c r="G10" s="236" t="s">
        <v>9</v>
      </c>
      <c r="H10" s="234" t="s">
        <v>259</v>
      </c>
      <c r="I10" s="234" t="s">
        <v>261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24" customHeight="1">
      <c r="A11" s="229" t="s">
        <v>6</v>
      </c>
      <c r="D11" s="237">
        <f>SUM(D13:D33)</f>
        <v>106051</v>
      </c>
      <c r="E11" s="238">
        <f>SUM(E13:E33)</f>
        <v>105015</v>
      </c>
      <c r="F11" s="238">
        <f>SUM(F13:F33)</f>
        <v>1036</v>
      </c>
      <c r="G11" s="238">
        <f>SUM(G13:G32)</f>
        <v>362317</v>
      </c>
      <c r="H11" s="238">
        <f>SUM(H13:H32)</f>
        <v>361880</v>
      </c>
      <c r="I11" s="238">
        <f>SUM(I13:I32)</f>
        <v>437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190" t="s">
        <v>262</v>
      </c>
      <c r="D12" s="239">
        <f>+D13+D14+D15</f>
        <v>1352</v>
      </c>
      <c r="E12" s="239">
        <f>+E13+E14+E15</f>
        <v>996</v>
      </c>
      <c r="F12" s="239">
        <f>+F13+F14+F15</f>
        <v>356</v>
      </c>
      <c r="G12" s="239">
        <f>+G13+G14+G15</f>
        <v>0</v>
      </c>
      <c r="H12" s="239">
        <f>+H13+H14+H15</f>
        <v>0</v>
      </c>
      <c r="I12" s="239">
        <f>+I13+I14+I15</f>
        <v>0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31" t="s">
        <v>263</v>
      </c>
      <c r="D13" s="240">
        <f>E13+F13</f>
        <v>408</v>
      </c>
      <c r="E13" s="240">
        <v>289</v>
      </c>
      <c r="F13" s="240">
        <v>119</v>
      </c>
      <c r="G13" s="240"/>
      <c r="H13" s="240"/>
      <c r="I13" s="240"/>
      <c r="J13"/>
      <c r="K13"/>
      <c r="L13"/>
      <c r="M13"/>
      <c r="N13"/>
      <c r="O13"/>
      <c r="P13"/>
      <c r="Q13"/>
      <c r="R13"/>
      <c r="S13"/>
      <c r="T13"/>
      <c r="U13"/>
    </row>
    <row r="14" spans="1:21" ht="12.75">
      <c r="A14" s="31" t="s">
        <v>264</v>
      </c>
      <c r="D14" s="240">
        <f>E14+F14</f>
        <v>620</v>
      </c>
      <c r="E14" s="240">
        <v>385</v>
      </c>
      <c r="F14" s="240">
        <v>235</v>
      </c>
      <c r="G14" s="240"/>
      <c r="H14" s="240"/>
      <c r="I14" s="240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31" t="s">
        <v>265</v>
      </c>
      <c r="D15" s="240">
        <f>E15+F15</f>
        <v>324</v>
      </c>
      <c r="E15" s="240">
        <v>322</v>
      </c>
      <c r="F15" s="240">
        <v>2</v>
      </c>
      <c r="G15" s="240"/>
      <c r="H15" s="240"/>
      <c r="I15" s="240"/>
      <c r="J15"/>
      <c r="K15"/>
      <c r="L15"/>
      <c r="M15"/>
      <c r="N15"/>
      <c r="O15"/>
      <c r="P15"/>
      <c r="Q15"/>
      <c r="R15"/>
      <c r="S15"/>
      <c r="T15"/>
      <c r="U15"/>
    </row>
    <row r="16" spans="1:21" ht="12.75">
      <c r="A16" s="190" t="s">
        <v>266</v>
      </c>
      <c r="D16" s="240">
        <f>E16+F16</f>
        <v>4100</v>
      </c>
      <c r="E16" s="240">
        <v>4100</v>
      </c>
      <c r="F16" s="240"/>
      <c r="G16" s="240"/>
      <c r="H16" s="240"/>
      <c r="I16" s="240"/>
      <c r="J16"/>
      <c r="K16"/>
      <c r="L16"/>
      <c r="M16"/>
      <c r="N16"/>
      <c r="O16"/>
      <c r="P16"/>
      <c r="Q16"/>
      <c r="R16"/>
      <c r="S16"/>
      <c r="T16"/>
      <c r="U16"/>
    </row>
    <row r="17" spans="1:21" ht="12.75">
      <c r="A17" s="190" t="s">
        <v>267</v>
      </c>
      <c r="D17" s="240">
        <f>E17+F17</f>
        <v>84</v>
      </c>
      <c r="E17" s="240">
        <v>69</v>
      </c>
      <c r="F17" s="240">
        <v>15</v>
      </c>
      <c r="G17" s="240"/>
      <c r="H17" s="240"/>
      <c r="I17" s="240"/>
      <c r="J17"/>
      <c r="K17"/>
      <c r="L17"/>
      <c r="M17"/>
      <c r="N17"/>
      <c r="O17"/>
      <c r="P17"/>
      <c r="Q17"/>
      <c r="R17"/>
      <c r="S17"/>
      <c r="T17"/>
      <c r="U17"/>
    </row>
    <row r="18" spans="1:21" ht="12.75">
      <c r="A18" s="31" t="s">
        <v>268</v>
      </c>
      <c r="D18" s="240">
        <f>E18+F18</f>
        <v>1854</v>
      </c>
      <c r="E18" s="240">
        <v>1754</v>
      </c>
      <c r="F18" s="240">
        <v>100</v>
      </c>
      <c r="G18" s="240">
        <f>H18+I18</f>
        <v>250</v>
      </c>
      <c r="H18" s="240"/>
      <c r="I18" s="240">
        <v>250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ht="12.75">
      <c r="A19" s="241" t="s">
        <v>269</v>
      </c>
      <c r="B19" s="241"/>
      <c r="C19" s="241"/>
      <c r="D19" s="240">
        <f>E19+F19</f>
        <v>2056</v>
      </c>
      <c r="E19" s="240">
        <v>2039</v>
      </c>
      <c r="F19" s="240">
        <v>17</v>
      </c>
      <c r="G19" s="240">
        <f>H19+I19</f>
        <v>0</v>
      </c>
      <c r="H19" s="240"/>
      <c r="I19" s="240"/>
      <c r="J19"/>
      <c r="K19"/>
      <c r="L19"/>
      <c r="M19"/>
      <c r="N19"/>
      <c r="O19"/>
      <c r="P19"/>
      <c r="Q19"/>
      <c r="R19"/>
      <c r="S19"/>
      <c r="T19"/>
      <c r="U19"/>
    </row>
    <row r="20" spans="1:21" ht="12.75">
      <c r="A20" s="241" t="s">
        <v>270</v>
      </c>
      <c r="B20" s="241"/>
      <c r="C20" s="241"/>
      <c r="D20" s="240">
        <f>E20+F20</f>
        <v>22807</v>
      </c>
      <c r="E20" s="240">
        <v>22783</v>
      </c>
      <c r="F20" s="240">
        <v>24</v>
      </c>
      <c r="G20" s="240">
        <f>H20+I20</f>
        <v>4310</v>
      </c>
      <c r="H20" s="240">
        <v>4310</v>
      </c>
      <c r="I20" s="240"/>
      <c r="J20"/>
      <c r="K20"/>
      <c r="L20"/>
      <c r="M20"/>
      <c r="N20"/>
      <c r="O20"/>
      <c r="P20"/>
      <c r="Q20"/>
      <c r="R20"/>
      <c r="S20"/>
      <c r="T20"/>
      <c r="U20"/>
    </row>
    <row r="21" spans="1:21" ht="12.75">
      <c r="A21" s="190" t="s">
        <v>271</v>
      </c>
      <c r="D21" s="240">
        <f>E21+F21</f>
        <v>798</v>
      </c>
      <c r="E21" s="240">
        <v>781</v>
      </c>
      <c r="F21" s="240">
        <v>17</v>
      </c>
      <c r="G21" s="240">
        <f>H21+I21</f>
        <v>0</v>
      </c>
      <c r="H21" s="240"/>
      <c r="I21" s="240"/>
      <c r="J21"/>
      <c r="K21"/>
      <c r="L21"/>
      <c r="M21"/>
      <c r="N21"/>
      <c r="O21"/>
      <c r="P21"/>
      <c r="Q21"/>
      <c r="R21"/>
      <c r="S21"/>
      <c r="T21"/>
      <c r="U21"/>
    </row>
    <row r="22" spans="1:21" ht="12.75">
      <c r="A22" s="190" t="s">
        <v>272</v>
      </c>
      <c r="D22" s="240">
        <f>E22+F22</f>
        <v>694</v>
      </c>
      <c r="E22" s="240">
        <v>665</v>
      </c>
      <c r="F22" s="240">
        <v>29</v>
      </c>
      <c r="G22" s="240">
        <f>H22+I22</f>
        <v>0</v>
      </c>
      <c r="H22" s="240"/>
      <c r="I22" s="240"/>
      <c r="J22"/>
      <c r="K22"/>
      <c r="L22"/>
      <c r="M22"/>
      <c r="N22"/>
      <c r="O22"/>
      <c r="P22"/>
      <c r="Q22"/>
      <c r="R22"/>
      <c r="S22"/>
      <c r="T22"/>
      <c r="U22"/>
    </row>
    <row r="23" spans="1:21" ht="12.75">
      <c r="A23" s="190" t="s">
        <v>273</v>
      </c>
      <c r="D23" s="240">
        <f>E23+F23</f>
        <v>49015</v>
      </c>
      <c r="E23" s="240">
        <v>48801</v>
      </c>
      <c r="F23" s="240">
        <v>214</v>
      </c>
      <c r="G23" s="240">
        <f>H23+I23</f>
        <v>350925</v>
      </c>
      <c r="H23" s="240">
        <v>350925</v>
      </c>
      <c r="I23" s="240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190" t="s">
        <v>274</v>
      </c>
      <c r="D24" s="240">
        <f>E24+F24</f>
        <v>17787</v>
      </c>
      <c r="E24" s="240">
        <v>17735</v>
      </c>
      <c r="F24" s="240">
        <v>52</v>
      </c>
      <c r="G24" s="240">
        <f>H24+I24</f>
        <v>1182</v>
      </c>
      <c r="H24" s="240">
        <v>1182</v>
      </c>
      <c r="I24" s="240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90" t="s">
        <v>275</v>
      </c>
      <c r="D25" s="240">
        <f>E25+F25</f>
        <v>438</v>
      </c>
      <c r="E25" s="240">
        <v>403</v>
      </c>
      <c r="F25" s="240">
        <v>35</v>
      </c>
      <c r="G25" s="240">
        <f>H25+I25</f>
        <v>0</v>
      </c>
      <c r="H25" s="240"/>
      <c r="I25" s="240"/>
      <c r="J25"/>
      <c r="K25"/>
      <c r="L25"/>
      <c r="M25"/>
      <c r="N25"/>
      <c r="O25"/>
      <c r="P25"/>
      <c r="Q25"/>
      <c r="R25"/>
      <c r="S25"/>
      <c r="T25"/>
      <c r="U25"/>
    </row>
    <row r="26" spans="1:21" ht="12" customHeight="1">
      <c r="A26" s="190" t="s">
        <v>276</v>
      </c>
      <c r="D26" s="240">
        <f>E26+F26</f>
        <v>835</v>
      </c>
      <c r="E26" s="240">
        <v>818</v>
      </c>
      <c r="F26" s="240">
        <v>17</v>
      </c>
      <c r="G26" s="240"/>
      <c r="H26" s="240"/>
      <c r="I26" s="240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190" t="s">
        <v>277</v>
      </c>
      <c r="D27" s="240">
        <f>E27+F27</f>
        <v>568</v>
      </c>
      <c r="E27" s="240">
        <v>551</v>
      </c>
      <c r="F27" s="240">
        <v>17</v>
      </c>
      <c r="G27" s="240"/>
      <c r="H27" s="240"/>
      <c r="I27" s="240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190" t="s">
        <v>278</v>
      </c>
      <c r="D28" s="240">
        <f>E28+F28</f>
        <v>2597</v>
      </c>
      <c r="E28" s="240">
        <v>2520</v>
      </c>
      <c r="F28" s="240">
        <v>77</v>
      </c>
      <c r="G28" s="240">
        <f>H28+I28</f>
        <v>832</v>
      </c>
      <c r="H28" s="240">
        <v>745</v>
      </c>
      <c r="I28" s="240">
        <v>87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190" t="s">
        <v>279</v>
      </c>
      <c r="D29" s="240">
        <f>E29+F29</f>
        <v>603</v>
      </c>
      <c r="E29" s="240">
        <v>586</v>
      </c>
      <c r="F29" s="240">
        <v>17</v>
      </c>
      <c r="G29" s="240">
        <f>H29+I29</f>
        <v>4718</v>
      </c>
      <c r="H29" s="240">
        <v>4718</v>
      </c>
      <c r="I29" s="240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190" t="s">
        <v>280</v>
      </c>
      <c r="D30" s="240">
        <f>E30+F30</f>
        <v>46</v>
      </c>
      <c r="E30" s="240">
        <v>33</v>
      </c>
      <c r="F30" s="240">
        <v>13</v>
      </c>
      <c r="G30" s="240"/>
      <c r="H30" s="240"/>
      <c r="I30" s="240"/>
      <c r="J30"/>
      <c r="K30"/>
      <c r="L30"/>
      <c r="M30"/>
      <c r="N30"/>
      <c r="O30"/>
      <c r="P30"/>
      <c r="Q30"/>
      <c r="R30"/>
      <c r="S30"/>
      <c r="T30"/>
      <c r="U30"/>
    </row>
    <row r="31" spans="1:21" ht="12.75">
      <c r="A31" s="31" t="s">
        <v>281</v>
      </c>
      <c r="D31" s="240">
        <f>E31+F31</f>
        <v>189</v>
      </c>
      <c r="E31" s="240">
        <v>181</v>
      </c>
      <c r="F31" s="240">
        <v>8</v>
      </c>
      <c r="G31" s="240">
        <f>H31+I31</f>
        <v>100</v>
      </c>
      <c r="H31" s="240"/>
      <c r="I31" s="240">
        <v>100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31" t="s">
        <v>282</v>
      </c>
      <c r="D32" s="240">
        <f>E32+F32</f>
        <v>228</v>
      </c>
      <c r="E32" s="240">
        <v>200</v>
      </c>
      <c r="F32" s="240">
        <v>28</v>
      </c>
      <c r="G32" s="240"/>
      <c r="H32" s="240"/>
      <c r="I32" s="240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190"/>
      <c r="D33" s="242"/>
      <c r="E33" s="242"/>
      <c r="F33" s="242"/>
      <c r="G33" s="242"/>
      <c r="H33" s="242"/>
      <c r="I33" s="242"/>
      <c r="J33"/>
      <c r="K33"/>
      <c r="L33"/>
      <c r="M33"/>
      <c r="N33"/>
      <c r="O33"/>
      <c r="P33"/>
      <c r="Q33"/>
      <c r="R33"/>
      <c r="S33"/>
      <c r="T33"/>
      <c r="U33"/>
    </row>
    <row r="34" spans="4:21" ht="12.75">
      <c r="D34" s="242"/>
      <c r="E34" s="242"/>
      <c r="F34" s="242"/>
      <c r="G34" s="242"/>
      <c r="H34" s="242"/>
      <c r="I34" s="242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228" t="s">
        <v>104</v>
      </c>
      <c r="B35" s="229"/>
      <c r="C35" s="229"/>
      <c r="D35" s="238">
        <f>SUM(D37:D48)</f>
        <v>4763</v>
      </c>
      <c r="E35" s="238">
        <f>SUM(E37:E48)</f>
        <v>4717</v>
      </c>
      <c r="F35" s="238">
        <f>SUM(F37:F48)</f>
        <v>46</v>
      </c>
      <c r="G35" s="238"/>
      <c r="H35" s="238"/>
      <c r="I35" s="238"/>
      <c r="J35"/>
      <c r="K35"/>
      <c r="L35"/>
      <c r="M35"/>
      <c r="N35"/>
      <c r="O35"/>
      <c r="P35"/>
      <c r="Q35"/>
      <c r="R35"/>
      <c r="S35"/>
      <c r="T35"/>
      <c r="U35"/>
    </row>
    <row r="36" spans="4:21" ht="12.75">
      <c r="D36" s="240"/>
      <c r="E36" s="240"/>
      <c r="F36" s="240"/>
      <c r="G36" s="240"/>
      <c r="H36" s="240"/>
      <c r="I36" s="240"/>
      <c r="J36"/>
      <c r="K36"/>
      <c r="L36"/>
      <c r="M36"/>
      <c r="N36"/>
      <c r="O36"/>
      <c r="P36"/>
      <c r="Q36"/>
      <c r="R36"/>
      <c r="S36"/>
      <c r="T36"/>
      <c r="U36"/>
    </row>
    <row r="37" spans="1:21" ht="12.75">
      <c r="A37" s="31" t="s">
        <v>283</v>
      </c>
      <c r="D37" s="240">
        <f>E37+F37</f>
        <v>70</v>
      </c>
      <c r="E37" s="240">
        <v>63</v>
      </c>
      <c r="F37" s="240">
        <v>7</v>
      </c>
      <c r="G37" s="240"/>
      <c r="H37" s="240"/>
      <c r="I37" s="240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31" t="s">
        <v>284</v>
      </c>
      <c r="D38" s="240">
        <f>E38+F38</f>
        <v>160</v>
      </c>
      <c r="E38" s="240">
        <v>160</v>
      </c>
      <c r="F38" s="240"/>
      <c r="G38" s="240"/>
      <c r="H38" s="240"/>
      <c r="I38" s="240"/>
      <c r="J38"/>
      <c r="K38"/>
      <c r="L38"/>
      <c r="M38"/>
      <c r="N38"/>
      <c r="O38"/>
      <c r="P38"/>
      <c r="Q38"/>
      <c r="R38"/>
      <c r="S38"/>
      <c r="T38"/>
      <c r="U38"/>
    </row>
    <row r="39" spans="1:21" ht="12.75">
      <c r="A39" s="190" t="s">
        <v>285</v>
      </c>
      <c r="D39" s="240">
        <f>E39+F39</f>
        <v>8</v>
      </c>
      <c r="E39" s="240">
        <v>8</v>
      </c>
      <c r="F39" s="240"/>
      <c r="G39" s="240"/>
      <c r="H39" s="240"/>
      <c r="I39" s="240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90" t="s">
        <v>286</v>
      </c>
      <c r="D40" s="240">
        <f>E40+F40</f>
        <v>1276</v>
      </c>
      <c r="E40" s="240">
        <v>1246</v>
      </c>
      <c r="F40" s="240">
        <v>30</v>
      </c>
      <c r="G40" s="240"/>
      <c r="H40" s="240"/>
      <c r="I40" s="2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90" t="s">
        <v>287</v>
      </c>
      <c r="D41" s="240">
        <f>E41+F41</f>
        <v>395</v>
      </c>
      <c r="E41" s="240">
        <v>395</v>
      </c>
      <c r="F41" s="240"/>
      <c r="G41" s="240"/>
      <c r="H41" s="240"/>
      <c r="I41" s="240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90" t="s">
        <v>288</v>
      </c>
      <c r="D42" s="240">
        <f>E42+F42</f>
        <v>243</v>
      </c>
      <c r="E42" s="240">
        <v>243</v>
      </c>
      <c r="F42" s="240"/>
      <c r="G42" s="240"/>
      <c r="H42" s="240"/>
      <c r="I42" s="240"/>
      <c r="J42"/>
      <c r="K42"/>
      <c r="L42"/>
      <c r="M42"/>
      <c r="N42"/>
      <c r="O42"/>
      <c r="P42"/>
      <c r="Q42"/>
      <c r="R42"/>
      <c r="S42"/>
      <c r="T42"/>
      <c r="U42"/>
    </row>
    <row r="43" spans="1:21" ht="12.75">
      <c r="A43" s="190" t="s">
        <v>289</v>
      </c>
      <c r="D43" s="240">
        <f>E43+F43</f>
        <v>167</v>
      </c>
      <c r="E43" s="240">
        <v>167</v>
      </c>
      <c r="F43" s="240"/>
      <c r="G43" s="240"/>
      <c r="H43" s="240"/>
      <c r="I43" s="240"/>
      <c r="J43"/>
      <c r="K43"/>
      <c r="L43"/>
      <c r="M43"/>
      <c r="N43"/>
      <c r="O43"/>
      <c r="P43"/>
      <c r="Q43"/>
      <c r="R43"/>
      <c r="S43"/>
      <c r="T43"/>
      <c r="U43"/>
    </row>
    <row r="44" spans="1:21" ht="12.75">
      <c r="A44" s="190" t="s">
        <v>290</v>
      </c>
      <c r="D44" s="240">
        <f>E44+F44</f>
        <v>1772</v>
      </c>
      <c r="E44" s="240">
        <v>1772</v>
      </c>
      <c r="F44" s="240"/>
      <c r="G44" s="240"/>
      <c r="H44" s="240"/>
      <c r="I44" s="240"/>
      <c r="J44"/>
      <c r="K44"/>
      <c r="L44"/>
      <c r="M44"/>
      <c r="N44"/>
      <c r="O44"/>
      <c r="P44"/>
      <c r="Q44"/>
      <c r="R44"/>
      <c r="S44"/>
      <c r="T44"/>
      <c r="U44"/>
    </row>
    <row r="45" spans="1:21" ht="12.75">
      <c r="A45" s="190" t="s">
        <v>291</v>
      </c>
      <c r="D45" s="240">
        <f>E45+F45</f>
        <v>483</v>
      </c>
      <c r="E45" s="240">
        <v>474</v>
      </c>
      <c r="F45" s="240">
        <v>9</v>
      </c>
      <c r="G45" s="240"/>
      <c r="H45" s="240"/>
      <c r="I45" s="240"/>
      <c r="J45"/>
      <c r="K45"/>
      <c r="L45"/>
      <c r="M45"/>
      <c r="N45"/>
      <c r="O45"/>
      <c r="P45"/>
      <c r="Q45"/>
      <c r="R45"/>
      <c r="S45"/>
      <c r="T45"/>
      <c r="U45"/>
    </row>
    <row r="46" spans="1:21" ht="12.75">
      <c r="A46" s="190" t="s">
        <v>292</v>
      </c>
      <c r="D46" s="240">
        <f>E46+F46</f>
        <v>68</v>
      </c>
      <c r="E46" s="240">
        <v>68</v>
      </c>
      <c r="F46" s="240"/>
      <c r="G46" s="240"/>
      <c r="H46" s="240"/>
      <c r="I46" s="240"/>
      <c r="J46"/>
      <c r="K46"/>
      <c r="L46"/>
      <c r="M46"/>
      <c r="N46"/>
      <c r="O46"/>
      <c r="P46"/>
      <c r="Q46"/>
      <c r="R46"/>
      <c r="S46"/>
      <c r="T46"/>
      <c r="U46"/>
    </row>
    <row r="47" spans="1:21" ht="12.75">
      <c r="A47" s="190" t="s">
        <v>293</v>
      </c>
      <c r="D47" s="240">
        <f>E47+F47</f>
        <v>121</v>
      </c>
      <c r="E47" s="240">
        <v>121</v>
      </c>
      <c r="F47" s="240"/>
      <c r="G47" s="240"/>
      <c r="H47" s="240"/>
      <c r="I47" s="240"/>
      <c r="J47"/>
      <c r="K47"/>
      <c r="L47"/>
      <c r="M47"/>
      <c r="N47"/>
      <c r="O47"/>
      <c r="P47"/>
      <c r="Q47"/>
      <c r="R47"/>
      <c r="S47"/>
      <c r="T47"/>
      <c r="U47"/>
    </row>
    <row r="48" spans="1:21" ht="12.75">
      <c r="A48" s="190"/>
      <c r="D48" s="240">
        <f>E48+F48</f>
        <v>0</v>
      </c>
      <c r="E48" s="240"/>
      <c r="F48" s="240"/>
      <c r="G48" s="240"/>
      <c r="H48" s="240"/>
      <c r="I48" s="240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 s="190"/>
      <c r="D49" s="240"/>
      <c r="E49" s="240"/>
      <c r="F49" s="240"/>
      <c r="G49" s="240"/>
      <c r="H49" s="240"/>
      <c r="I49" s="240"/>
      <c r="J49"/>
      <c r="K49"/>
      <c r="L49"/>
      <c r="M49"/>
      <c r="N49"/>
      <c r="O49"/>
      <c r="P49"/>
      <c r="Q49"/>
      <c r="R49"/>
      <c r="S49"/>
      <c r="T49"/>
      <c r="U49"/>
    </row>
    <row r="50" spans="1:21" ht="12.75">
      <c r="A50" s="228" t="s">
        <v>8</v>
      </c>
      <c r="B50" s="229"/>
      <c r="C50" s="229"/>
      <c r="D50" s="238">
        <f>D52+D53</f>
        <v>986</v>
      </c>
      <c r="E50" s="238">
        <f>E52+E53</f>
        <v>982</v>
      </c>
      <c r="F50" s="238">
        <f>F52+F53</f>
        <v>4</v>
      </c>
      <c r="G50" s="238"/>
      <c r="H50" s="238"/>
      <c r="I50" s="238"/>
      <c r="J50"/>
      <c r="K50"/>
      <c r="L50"/>
      <c r="M50"/>
      <c r="N50"/>
      <c r="O50"/>
      <c r="P50"/>
      <c r="Q50"/>
      <c r="R50"/>
      <c r="S50"/>
      <c r="T50"/>
      <c r="U50"/>
    </row>
    <row r="51" spans="4:21" ht="12.75">
      <c r="D51" s="240"/>
      <c r="E51" s="240"/>
      <c r="F51" s="240"/>
      <c r="G51" s="240"/>
      <c r="H51" s="240"/>
      <c r="I51" s="240"/>
      <c r="J51"/>
      <c r="K51"/>
      <c r="L51"/>
      <c r="M51"/>
      <c r="N51"/>
      <c r="O51"/>
      <c r="P51"/>
      <c r="Q51"/>
      <c r="R51"/>
      <c r="S51"/>
      <c r="T51"/>
      <c r="U51"/>
    </row>
    <row r="52" spans="1:21" ht="12.75">
      <c r="A52" s="190" t="s">
        <v>295</v>
      </c>
      <c r="D52" s="240">
        <f>E52+F52</f>
        <v>315</v>
      </c>
      <c r="E52" s="240">
        <v>314</v>
      </c>
      <c r="F52" s="240">
        <v>1</v>
      </c>
      <c r="G52" s="240"/>
      <c r="H52" s="240"/>
      <c r="I52" s="240"/>
      <c r="J52"/>
      <c r="K52"/>
      <c r="L52"/>
      <c r="M52"/>
      <c r="N52"/>
      <c r="O52"/>
      <c r="P52"/>
      <c r="Q52"/>
      <c r="R52"/>
      <c r="S52"/>
      <c r="T52"/>
      <c r="U52"/>
    </row>
    <row r="53" spans="1:21" ht="12.75">
      <c r="A53" s="190" t="s">
        <v>296</v>
      </c>
      <c r="D53" s="244">
        <f>E53+F53</f>
        <v>671</v>
      </c>
      <c r="E53" s="244">
        <v>668</v>
      </c>
      <c r="F53" s="244">
        <v>3</v>
      </c>
      <c r="G53" s="244"/>
      <c r="H53" s="244"/>
      <c r="I53" s="244"/>
      <c r="J53"/>
      <c r="K53"/>
      <c r="L53"/>
      <c r="M53"/>
      <c r="N53"/>
      <c r="O53"/>
      <c r="P53"/>
      <c r="Q53"/>
      <c r="R53"/>
      <c r="S53"/>
      <c r="T53"/>
      <c r="U53"/>
    </row>
    <row r="54" spans="4:21" ht="12.75">
      <c r="D54" s="245"/>
      <c r="E54" s="245"/>
      <c r="F54" s="245"/>
      <c r="G54" s="245"/>
      <c r="H54" s="245"/>
      <c r="I54" s="245"/>
      <c r="J54"/>
      <c r="K54"/>
      <c r="L54"/>
      <c r="M54"/>
      <c r="N54"/>
      <c r="O54"/>
      <c r="P54"/>
      <c r="Q54"/>
      <c r="R54"/>
      <c r="S54"/>
      <c r="T54"/>
      <c r="U54"/>
    </row>
    <row r="55" spans="4:21" ht="12.75">
      <c r="D55" s="245"/>
      <c r="E55" s="245"/>
      <c r="F55" s="245"/>
      <c r="G55" s="245"/>
      <c r="H55" s="245"/>
      <c r="I55" s="245"/>
      <c r="J55"/>
      <c r="K55"/>
      <c r="L55"/>
      <c r="M55"/>
      <c r="N55"/>
      <c r="O55"/>
      <c r="P55"/>
      <c r="Q55"/>
      <c r="R55"/>
      <c r="S55"/>
      <c r="T55"/>
      <c r="U55"/>
    </row>
    <row r="56" spans="1:21" ht="12.75">
      <c r="A56" s="229" t="s">
        <v>297</v>
      </c>
      <c r="D56" s="237">
        <f>D50+D35+D11</f>
        <v>111800</v>
      </c>
      <c r="E56" s="237">
        <f>E50+E35+E11</f>
        <v>110714</v>
      </c>
      <c r="F56" s="237">
        <f>F50+F35+F11</f>
        <v>1086</v>
      </c>
      <c r="G56" s="237">
        <f>G50+G35+G11</f>
        <v>362317</v>
      </c>
      <c r="H56" s="237">
        <f>H50+H35+H11</f>
        <v>361880</v>
      </c>
      <c r="I56" s="237">
        <f>I50+I35+I11</f>
        <v>437</v>
      </c>
      <c r="J56"/>
      <c r="K56"/>
      <c r="L56"/>
      <c r="M56"/>
      <c r="N56"/>
      <c r="O56"/>
      <c r="P56"/>
      <c r="Q56"/>
      <c r="R56"/>
      <c r="S56"/>
      <c r="T56"/>
      <c r="U56"/>
    </row>
    <row r="58" spans="5:6" ht="12.75">
      <c r="E58" s="246"/>
      <c r="F58" s="246"/>
    </row>
    <row r="66" ht="12.75">
      <c r="G66" s="249"/>
    </row>
  </sheetData>
  <sheetProtection selectLockedCells="1" selectUnlockedCells="1"/>
  <mergeCells count="3">
    <mergeCell ref="D9:F9"/>
    <mergeCell ref="G9:I9"/>
    <mergeCell ref="A10:C10"/>
  </mergeCells>
  <printOptions/>
  <pageMargins left="1.1416666666666666" right="0.39375" top="1.6534722222222222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showZeros="0" zoomScale="75" zoomScaleNormal="75" workbookViewId="0" topLeftCell="A1">
      <selection activeCell="E14" sqref="E14"/>
    </sheetView>
  </sheetViews>
  <sheetFormatPr defaultColWidth="12.57421875" defaultRowHeight="12.75"/>
  <cols>
    <col min="1" max="1" width="64.7109375" style="65" customWidth="1"/>
    <col min="2" max="2" width="22.7109375" style="65" customWidth="1"/>
    <col min="3" max="3" width="20.8515625" style="65" customWidth="1"/>
    <col min="4" max="4" width="17.00390625" style="65" customWidth="1"/>
    <col min="5" max="16384" width="11.7109375" style="65" customWidth="1"/>
  </cols>
  <sheetData>
    <row r="2" ht="12.75">
      <c r="B2" s="65" t="s">
        <v>305</v>
      </c>
    </row>
    <row r="3" ht="12.75">
      <c r="B3" s="65" t="s">
        <v>306</v>
      </c>
    </row>
    <row r="4" ht="12.75">
      <c r="B4" s="31"/>
    </row>
    <row r="6" spans="1:3" ht="12.75">
      <c r="A6" s="48" t="s">
        <v>307</v>
      </c>
      <c r="B6" s="48"/>
      <c r="C6" s="48"/>
    </row>
    <row r="7" spans="1:3" ht="12.75">
      <c r="A7" s="48"/>
      <c r="B7" s="48"/>
      <c r="C7" s="48"/>
    </row>
    <row r="8" spans="1:3" ht="12.75">
      <c r="A8" s="48"/>
      <c r="B8" s="48"/>
      <c r="C8" s="48"/>
    </row>
    <row r="9" spans="1:3" ht="12.75" customHeight="1">
      <c r="A9" s="230"/>
      <c r="B9" s="230"/>
      <c r="C9" s="230"/>
    </row>
    <row r="10" ht="12.75">
      <c r="C10" s="264" t="s">
        <v>308</v>
      </c>
    </row>
    <row r="11" spans="1:6" ht="12.75">
      <c r="A11" s="265"/>
      <c r="B11" s="265"/>
      <c r="C11" s="266"/>
      <c r="F11" s="267"/>
    </row>
    <row r="12" spans="1:3" ht="40.5" customHeight="1">
      <c r="A12" s="268" t="s">
        <v>309</v>
      </c>
      <c r="B12" s="269" t="s">
        <v>310</v>
      </c>
      <c r="C12" s="270" t="s">
        <v>311</v>
      </c>
    </row>
    <row r="13" spans="1:3" ht="12.75">
      <c r="A13" s="271"/>
      <c r="B13" s="272"/>
      <c r="C13" s="273"/>
    </row>
    <row r="14" spans="1:3" ht="12.75">
      <c r="A14" s="274"/>
      <c r="B14" s="265"/>
      <c r="C14" s="265"/>
    </row>
    <row r="15" spans="1:3" ht="21" customHeight="1">
      <c r="A15" s="272" t="s">
        <v>312</v>
      </c>
      <c r="B15" s="272" t="s">
        <v>313</v>
      </c>
      <c r="C15" s="275">
        <v>1500000</v>
      </c>
    </row>
    <row r="16" spans="1:3" ht="21" customHeight="1">
      <c r="A16" s="272" t="s">
        <v>314</v>
      </c>
      <c r="B16" s="272" t="s">
        <v>315</v>
      </c>
      <c r="C16" s="276">
        <v>2500000</v>
      </c>
    </row>
    <row r="17" spans="1:3" ht="21" customHeight="1">
      <c r="A17" s="272" t="s">
        <v>316</v>
      </c>
      <c r="B17" s="272" t="s">
        <v>317</v>
      </c>
      <c r="C17" s="276">
        <v>1200000</v>
      </c>
    </row>
    <row r="18" spans="1:3" ht="21" customHeight="1">
      <c r="A18" s="272" t="s">
        <v>318</v>
      </c>
      <c r="B18" s="272" t="s">
        <v>319</v>
      </c>
      <c r="C18" s="276">
        <v>400000</v>
      </c>
    </row>
    <row r="19" spans="1:3" ht="12.75">
      <c r="A19" s="272"/>
      <c r="B19" s="272"/>
      <c r="C19" s="276"/>
    </row>
    <row r="20" spans="1:3" ht="12.75">
      <c r="A20" s="271"/>
      <c r="B20" s="271"/>
      <c r="C20" s="275"/>
    </row>
    <row r="21" spans="1:3" ht="22.5" customHeight="1">
      <c r="A21" s="277" t="s">
        <v>9</v>
      </c>
      <c r="B21" s="278"/>
      <c r="C21" s="279">
        <f>C15+C16+C17+C18</f>
        <v>5600000</v>
      </c>
    </row>
  </sheetData>
  <sheetProtection selectLockedCells="1" selectUnlockedCells="1"/>
  <mergeCells count="4">
    <mergeCell ref="A6:C6"/>
    <mergeCell ref="A7:C7"/>
    <mergeCell ref="A8:C8"/>
    <mergeCell ref="A9:C9"/>
  </mergeCells>
  <printOptions/>
  <pageMargins left="1.18125" right="0.39375" top="1.96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9"/>
  <sheetViews>
    <sheetView showZeros="0" zoomScale="75" zoomScaleNormal="75" workbookViewId="0" topLeftCell="A6">
      <selection activeCell="B44" sqref="B44"/>
    </sheetView>
  </sheetViews>
  <sheetFormatPr defaultColWidth="11.421875" defaultRowHeight="12.75"/>
  <cols>
    <col min="1" max="1" width="34.140625" style="29" customWidth="1"/>
    <col min="2" max="2" width="16.421875" style="29" customWidth="1"/>
    <col min="3" max="3" width="14.7109375" style="29" customWidth="1"/>
    <col min="4" max="4" width="15.28125" style="29" customWidth="1"/>
    <col min="5" max="5" width="17.7109375" style="29" customWidth="1"/>
    <col min="6" max="16384" width="11.421875" style="29" customWidth="1"/>
  </cols>
  <sheetData>
    <row r="3" spans="4:5" ht="12.75">
      <c r="D3" s="30"/>
      <c r="E3" s="30"/>
    </row>
    <row r="4" spans="3:5" ht="62.25" customHeight="1">
      <c r="C4" s="30" t="s">
        <v>0</v>
      </c>
      <c r="D4" s="30"/>
      <c r="E4" s="30"/>
    </row>
    <row r="5" spans="3:5" ht="15" customHeight="1">
      <c r="C5" s="30" t="s">
        <v>38</v>
      </c>
      <c r="D5" s="30"/>
      <c r="E5" s="30"/>
    </row>
    <row r="6" spans="3:5" ht="15" customHeight="1">
      <c r="C6" s="31"/>
      <c r="D6" s="31"/>
      <c r="E6" s="30"/>
    </row>
    <row r="7" spans="3:5" ht="15" customHeight="1">
      <c r="C7" s="31"/>
      <c r="D7" s="31"/>
      <c r="E7" s="30"/>
    </row>
    <row r="8" spans="1:5" ht="12.75">
      <c r="A8" s="32" t="s">
        <v>2</v>
      </c>
      <c r="B8" s="32"/>
      <c r="C8" s="32"/>
      <c r="D8" s="32"/>
      <c r="E8" s="32"/>
    </row>
    <row r="9" spans="1:5" ht="12.75" customHeight="1">
      <c r="A9" s="32" t="s">
        <v>39</v>
      </c>
      <c r="B9" s="32"/>
      <c r="C9" s="32"/>
      <c r="D9" s="32"/>
      <c r="E9" s="32"/>
    </row>
    <row r="10" spans="1:5" ht="27" customHeight="1">
      <c r="A10" s="33"/>
      <c r="B10" s="34"/>
      <c r="C10" s="34"/>
      <c r="D10" s="34"/>
      <c r="E10" s="34"/>
    </row>
    <row r="11" spans="1:5" s="1" customFormat="1" ht="21.75" customHeight="1">
      <c r="A11" s="7"/>
      <c r="B11" s="35" t="s">
        <v>4</v>
      </c>
      <c r="C11" s="35"/>
      <c r="D11" s="35"/>
      <c r="E11" s="9"/>
    </row>
    <row r="12" spans="1:5" s="1" customFormat="1" ht="41.25" customHeight="1">
      <c r="A12" s="10" t="s">
        <v>40</v>
      </c>
      <c r="B12" s="11" t="s">
        <v>6</v>
      </c>
      <c r="C12" s="11" t="s">
        <v>41</v>
      </c>
      <c r="D12" s="11" t="s">
        <v>8</v>
      </c>
      <c r="E12" s="10" t="s">
        <v>9</v>
      </c>
    </row>
    <row r="13" spans="1:5" s="1" customFormat="1" ht="12.75">
      <c r="A13" s="36"/>
      <c r="B13" s="37"/>
      <c r="C13" s="37"/>
      <c r="D13" s="37"/>
      <c r="E13" s="38"/>
    </row>
    <row r="14" spans="1:5" s="1" customFormat="1" ht="12.75">
      <c r="A14" s="22" t="s">
        <v>42</v>
      </c>
      <c r="B14" s="39">
        <v>5831989422</v>
      </c>
      <c r="C14" s="39">
        <v>360275000</v>
      </c>
      <c r="D14" s="39">
        <f>SUM(D15:D21)</f>
        <v>0</v>
      </c>
      <c r="E14" s="19">
        <f>B14+C14+D14</f>
        <v>6192264422</v>
      </c>
    </row>
    <row r="15" spans="1:5" s="1" customFormat="1" ht="12.75" hidden="1">
      <c r="A15" s="22" t="s">
        <v>43</v>
      </c>
      <c r="B15" s="39"/>
      <c r="C15" s="39"/>
      <c r="D15" s="39"/>
      <c r="E15" s="19">
        <f>+D15+C15+B15</f>
        <v>0</v>
      </c>
    </row>
    <row r="16" spans="1:5" s="1" customFormat="1" ht="12.75" hidden="1">
      <c r="A16" s="22" t="s">
        <v>44</v>
      </c>
      <c r="B16" s="39"/>
      <c r="C16" s="39"/>
      <c r="D16" s="39"/>
      <c r="E16" s="19">
        <f>+D16+C16+B16</f>
        <v>0</v>
      </c>
    </row>
    <row r="17" spans="1:5" s="1" customFormat="1" ht="12.75" hidden="1">
      <c r="A17" s="22" t="s">
        <v>45</v>
      </c>
      <c r="B17" s="39"/>
      <c r="C17" s="39"/>
      <c r="D17" s="39"/>
      <c r="E17" s="19">
        <f>+D17+C17+B17</f>
        <v>0</v>
      </c>
    </row>
    <row r="18" spans="1:5" s="1" customFormat="1" ht="12.75" hidden="1">
      <c r="A18" s="22" t="s">
        <v>46</v>
      </c>
      <c r="B18" s="39"/>
      <c r="C18" s="39"/>
      <c r="D18" s="39"/>
      <c r="E18" s="19">
        <f>+D18+C18+B18</f>
        <v>0</v>
      </c>
    </row>
    <row r="19" spans="1:5" s="1" customFormat="1" ht="12.75" hidden="1">
      <c r="A19" s="22" t="s">
        <v>47</v>
      </c>
      <c r="B19" s="39"/>
      <c r="C19" s="39"/>
      <c r="D19" s="39"/>
      <c r="E19" s="19">
        <f>+D19+C19+B19</f>
        <v>0</v>
      </c>
    </row>
    <row r="20" spans="1:5" s="1" customFormat="1" ht="12.75" hidden="1">
      <c r="A20" s="22" t="s">
        <v>48</v>
      </c>
      <c r="B20" s="39"/>
      <c r="C20" s="39"/>
      <c r="D20" s="39"/>
      <c r="E20" s="19">
        <f>+D20+C20+B20</f>
        <v>0</v>
      </c>
    </row>
    <row r="21" spans="1:5" s="1" customFormat="1" ht="12.75" hidden="1">
      <c r="A21" s="22" t="s">
        <v>49</v>
      </c>
      <c r="B21" s="39"/>
      <c r="C21" s="39"/>
      <c r="D21" s="39"/>
      <c r="E21" s="19">
        <f>+D21+C21+B21</f>
        <v>0</v>
      </c>
    </row>
    <row r="22" spans="1:5" s="1" customFormat="1" ht="12.75">
      <c r="A22" s="22"/>
      <c r="B22" s="39"/>
      <c r="C22" s="39"/>
      <c r="D22" s="39"/>
      <c r="E22" s="19">
        <f>+D22+C22+B22</f>
        <v>0</v>
      </c>
    </row>
    <row r="23" spans="1:5" s="1" customFormat="1" ht="12.75">
      <c r="A23" s="22" t="s">
        <v>50</v>
      </c>
      <c r="B23" s="39">
        <v>2789311160</v>
      </c>
      <c r="C23" s="39">
        <v>0</v>
      </c>
      <c r="D23" s="39">
        <f>SUM(D24:D25)</f>
        <v>0</v>
      </c>
      <c r="E23" s="19">
        <f>B23+C23+D23</f>
        <v>2789311160</v>
      </c>
    </row>
    <row r="24" spans="1:5" s="1" customFormat="1" ht="12.75" hidden="1">
      <c r="A24" s="22" t="s">
        <v>51</v>
      </c>
      <c r="B24" s="39"/>
      <c r="C24" s="39"/>
      <c r="D24" s="39"/>
      <c r="E24" s="19">
        <f>+D24+C24+B24</f>
        <v>0</v>
      </c>
    </row>
    <row r="25" spans="1:5" s="1" customFormat="1" ht="12.75" hidden="1">
      <c r="A25" s="22" t="s">
        <v>52</v>
      </c>
      <c r="B25" s="39"/>
      <c r="C25" s="39"/>
      <c r="D25" s="39"/>
      <c r="E25" s="19">
        <f>+D25+C25+B25</f>
        <v>0</v>
      </c>
    </row>
    <row r="26" spans="1:5" s="1" customFormat="1" ht="12.75">
      <c r="A26" s="22"/>
      <c r="B26" s="39"/>
      <c r="C26" s="39"/>
      <c r="D26" s="39"/>
      <c r="E26" s="19">
        <f>+D26+C26+B26</f>
        <v>0</v>
      </c>
    </row>
    <row r="27" spans="1:5" s="1" customFormat="1" ht="12.75">
      <c r="A27" s="22" t="s">
        <v>53</v>
      </c>
      <c r="B27" s="39">
        <v>14112027578</v>
      </c>
      <c r="C27" s="39">
        <v>469422340</v>
      </c>
      <c r="D27" s="39">
        <v>6305918000</v>
      </c>
      <c r="E27" s="19">
        <f>B27+C27+D27</f>
        <v>20887367918</v>
      </c>
    </row>
    <row r="28" spans="1:5" s="1" customFormat="1" ht="12.75" hidden="1">
      <c r="A28" s="22" t="s">
        <v>54</v>
      </c>
      <c r="B28" s="39"/>
      <c r="C28" s="39"/>
      <c r="D28" s="39"/>
      <c r="E28" s="19">
        <f>+D28+C28+B28</f>
        <v>0</v>
      </c>
    </row>
    <row r="29" spans="1:5" s="1" customFormat="1" ht="12.75" hidden="1">
      <c r="A29" s="22" t="s">
        <v>55</v>
      </c>
      <c r="B29" s="39"/>
      <c r="C29" s="39"/>
      <c r="D29" s="39"/>
      <c r="E29" s="19">
        <f>+D29+C29+B29</f>
        <v>0</v>
      </c>
    </row>
    <row r="30" spans="1:5" s="1" customFormat="1" ht="12.75" hidden="1">
      <c r="A30" s="22" t="s">
        <v>56</v>
      </c>
      <c r="B30" s="39"/>
      <c r="C30" s="39"/>
      <c r="D30" s="39"/>
      <c r="E30" s="19">
        <f>+D30+C30+B30</f>
        <v>0</v>
      </c>
    </row>
    <row r="31" spans="1:5" s="1" customFormat="1" ht="12.75" hidden="1">
      <c r="A31" s="22" t="s">
        <v>57</v>
      </c>
      <c r="B31" s="39"/>
      <c r="C31" s="39"/>
      <c r="D31" s="39"/>
      <c r="E31" s="19">
        <f>+D31+C31+B31</f>
        <v>0</v>
      </c>
    </row>
    <row r="32" spans="1:5" s="1" customFormat="1" ht="12.75" hidden="1">
      <c r="A32" s="22" t="s">
        <v>58</v>
      </c>
      <c r="B32" s="39"/>
      <c r="C32" s="39"/>
      <c r="D32" s="39"/>
      <c r="E32" s="19">
        <f>+D32+C32+B32</f>
        <v>0</v>
      </c>
    </row>
    <row r="33" spans="1:5" s="1" customFormat="1" ht="12.75" hidden="1">
      <c r="A33" s="22" t="s">
        <v>59</v>
      </c>
      <c r="B33" s="39"/>
      <c r="C33" s="39"/>
      <c r="D33" s="39"/>
      <c r="E33" s="19">
        <f>+D33+C33+B33</f>
        <v>0</v>
      </c>
    </row>
    <row r="34" spans="1:5" s="1" customFormat="1" ht="12.75" hidden="1">
      <c r="A34" s="22" t="s">
        <v>60</v>
      </c>
      <c r="B34" s="39"/>
      <c r="C34" s="39"/>
      <c r="D34" s="39"/>
      <c r="E34" s="19">
        <f>+D34+C34+B34</f>
        <v>0</v>
      </c>
    </row>
    <row r="35" spans="1:5" s="1" customFormat="1" ht="12.75">
      <c r="A35" s="22"/>
      <c r="B35" s="39"/>
      <c r="C35" s="39"/>
      <c r="D35" s="39"/>
      <c r="E35" s="19">
        <f>+D35+C35+B35</f>
        <v>0</v>
      </c>
    </row>
    <row r="36" spans="1:5" s="1" customFormat="1" ht="12.75">
      <c r="A36" s="22" t="s">
        <v>61</v>
      </c>
      <c r="B36" s="39">
        <v>989604500</v>
      </c>
      <c r="C36" s="39">
        <v>2619100000</v>
      </c>
      <c r="D36" s="39">
        <f>SUM(D37:D43)</f>
        <v>0</v>
      </c>
      <c r="E36" s="19">
        <f>+D36+C36+B36</f>
        <v>3608704500</v>
      </c>
    </row>
    <row r="37" spans="1:5" s="1" customFormat="1" ht="12.75" hidden="1">
      <c r="A37" s="22" t="s">
        <v>62</v>
      </c>
      <c r="B37" s="39"/>
      <c r="C37" s="39"/>
      <c r="D37" s="39"/>
      <c r="E37" s="19">
        <f>+D37+C37+B37</f>
        <v>0</v>
      </c>
    </row>
    <row r="38" spans="1:5" s="1" customFormat="1" ht="12.75" hidden="1">
      <c r="A38" s="22" t="s">
        <v>63</v>
      </c>
      <c r="B38" s="39"/>
      <c r="C38" s="39"/>
      <c r="D38" s="39"/>
      <c r="E38" s="19">
        <f>+D38+C38+B38</f>
        <v>0</v>
      </c>
    </row>
    <row r="39" spans="1:5" s="1" customFormat="1" ht="12.75" hidden="1">
      <c r="A39" s="22" t="s">
        <v>64</v>
      </c>
      <c r="B39" s="39"/>
      <c r="C39" s="39"/>
      <c r="D39" s="39"/>
      <c r="E39" s="19">
        <f>+D39+C39+B39</f>
        <v>0</v>
      </c>
    </row>
    <row r="40" spans="1:5" s="1" customFormat="1" ht="12.75" hidden="1">
      <c r="A40" s="22" t="s">
        <v>65</v>
      </c>
      <c r="B40" s="39"/>
      <c r="C40" s="39"/>
      <c r="D40" s="39"/>
      <c r="E40" s="19">
        <f>+D40+C40+B40</f>
        <v>0</v>
      </c>
    </row>
    <row r="41" spans="1:5" s="1" customFormat="1" ht="12.75" hidden="1">
      <c r="A41" s="22" t="s">
        <v>66</v>
      </c>
      <c r="B41" s="39"/>
      <c r="C41" s="39"/>
      <c r="D41" s="39"/>
      <c r="E41" s="19">
        <f>+D41+C41+B41</f>
        <v>0</v>
      </c>
    </row>
    <row r="42" spans="1:5" s="1" customFormat="1" ht="12.75" hidden="1">
      <c r="A42" s="22" t="s">
        <v>67</v>
      </c>
      <c r="B42" s="39"/>
      <c r="C42" s="39"/>
      <c r="D42" s="39"/>
      <c r="E42" s="19">
        <f>+D42+C42+B42</f>
        <v>0</v>
      </c>
    </row>
    <row r="43" spans="1:5" s="1" customFormat="1" ht="12.75" hidden="1">
      <c r="A43" s="22" t="s">
        <v>68</v>
      </c>
      <c r="B43" s="39"/>
      <c r="C43" s="39"/>
      <c r="D43" s="39"/>
      <c r="E43" s="19">
        <f>+D43+C43+B43</f>
        <v>0</v>
      </c>
    </row>
    <row r="44" spans="1:5" s="1" customFormat="1" ht="12.75">
      <c r="A44" s="22"/>
      <c r="B44" s="39"/>
      <c r="C44" s="39"/>
      <c r="D44" s="39"/>
      <c r="E44" s="19"/>
    </row>
    <row r="45" spans="1:5" s="1" customFormat="1" ht="12.75">
      <c r="A45" s="22" t="s">
        <v>69</v>
      </c>
      <c r="B45" s="39">
        <v>310176000</v>
      </c>
      <c r="C45" s="39">
        <v>1445000</v>
      </c>
      <c r="D45" s="39">
        <v>99000</v>
      </c>
      <c r="E45" s="19">
        <f>B45+C45+D45</f>
        <v>311720000</v>
      </c>
    </row>
    <row r="46" spans="1:5" s="1" customFormat="1" ht="12.75" hidden="1">
      <c r="A46" s="22" t="s">
        <v>70</v>
      </c>
      <c r="B46" s="39"/>
      <c r="C46" s="39"/>
      <c r="D46" s="39"/>
      <c r="E46" s="19">
        <f>B46+C46+D46</f>
        <v>0</v>
      </c>
    </row>
    <row r="47" spans="1:5" s="1" customFormat="1" ht="12.75">
      <c r="A47" s="22"/>
      <c r="B47" s="40"/>
      <c r="C47" s="40"/>
      <c r="D47" s="40"/>
      <c r="E47" s="19">
        <f>+D47+C47+B47</f>
        <v>0</v>
      </c>
    </row>
    <row r="48" spans="1:5" s="1" customFormat="1" ht="12" customHeight="1">
      <c r="A48" s="41" t="s">
        <v>9</v>
      </c>
      <c r="B48" s="40">
        <f>B14+B23+B27+B36+B45</f>
        <v>24033108660</v>
      </c>
      <c r="C48" s="40">
        <f>C14+C23+C27+C36+C45</f>
        <v>3450242340</v>
      </c>
      <c r="D48" s="40">
        <f>D14+D23+D27+D36+D45</f>
        <v>6306017000</v>
      </c>
      <c r="E48" s="42">
        <f>E14+E23+E27+E36+E45</f>
        <v>33789368000</v>
      </c>
    </row>
    <row r="49" spans="1:5" s="1" customFormat="1" ht="14.25" customHeight="1">
      <c r="A49" s="43"/>
      <c r="B49" s="44"/>
      <c r="C49" s="44"/>
      <c r="D49" s="44"/>
      <c r="E49" s="28"/>
    </row>
    <row r="50" s="1" customFormat="1" ht="12.75"/>
  </sheetData>
  <sheetProtection selectLockedCells="1" selectUnlockedCells="1"/>
  <mergeCells count="3">
    <mergeCell ref="A8:E8"/>
    <mergeCell ref="A9:E9"/>
    <mergeCell ref="B11:D11"/>
  </mergeCells>
  <printOptions/>
  <pageMargins left="1.070138888888889" right="0.7479166666666667" top="1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showZeros="0" zoomScale="75" zoomScaleNormal="75" workbookViewId="0" topLeftCell="A13">
      <selection activeCell="E32" sqref="E32"/>
    </sheetView>
  </sheetViews>
  <sheetFormatPr defaultColWidth="11.421875" defaultRowHeight="12.75"/>
  <cols>
    <col min="1" max="1" width="51.28125" style="29" customWidth="1"/>
    <col min="2" max="2" width="15.57421875" style="29" customWidth="1"/>
    <col min="3" max="3" width="16.28125" style="29" customWidth="1"/>
    <col min="4" max="4" width="16.00390625" style="29" customWidth="1"/>
    <col min="5" max="5" width="14.28125" style="29" customWidth="1"/>
    <col min="6" max="16384" width="11.421875" style="29" customWidth="1"/>
  </cols>
  <sheetData>
    <row r="1" ht="9.75" customHeight="1"/>
    <row r="3" spans="3:5" ht="12.75">
      <c r="C3" s="30" t="s">
        <v>0</v>
      </c>
      <c r="D3" s="30"/>
      <c r="E3" s="30"/>
    </row>
    <row r="4" spans="3:5" ht="12.75">
      <c r="C4" s="30" t="s">
        <v>71</v>
      </c>
      <c r="D4" s="30"/>
      <c r="E4" s="30"/>
    </row>
    <row r="5" spans="3:5" ht="9.75" customHeight="1">
      <c r="C5" s="31"/>
      <c r="D5" s="30"/>
      <c r="E5" s="30"/>
    </row>
    <row r="6" spans="4:5" ht="9" customHeight="1">
      <c r="D6" s="30"/>
      <c r="E6" s="30"/>
    </row>
    <row r="7" spans="1:5" ht="12.75">
      <c r="A7" s="32" t="s">
        <v>2</v>
      </c>
      <c r="B7" s="32"/>
      <c r="C7" s="32"/>
      <c r="D7" s="32"/>
      <c r="E7" s="32"/>
    </row>
    <row r="8" spans="1:5" ht="12.75">
      <c r="A8" s="32" t="s">
        <v>72</v>
      </c>
      <c r="B8" s="32"/>
      <c r="C8" s="32"/>
      <c r="D8" s="32"/>
      <c r="E8" s="32"/>
    </row>
    <row r="9" spans="1:5" ht="4.5" customHeight="1">
      <c r="A9" s="33"/>
      <c r="B9" s="34"/>
      <c r="C9" s="34"/>
      <c r="D9" s="34"/>
      <c r="E9" s="34"/>
    </row>
    <row r="10" spans="1:5" s="1" customFormat="1" ht="18" customHeight="1">
      <c r="A10" s="7"/>
      <c r="B10" s="35" t="s">
        <v>4</v>
      </c>
      <c r="C10" s="35"/>
      <c r="D10" s="35"/>
      <c r="E10" s="9"/>
    </row>
    <row r="11" spans="1:5" s="1" customFormat="1" ht="39" customHeight="1">
      <c r="A11" s="10" t="s">
        <v>5</v>
      </c>
      <c r="B11" s="11" t="s">
        <v>6</v>
      </c>
      <c r="C11" s="11" t="s">
        <v>73</v>
      </c>
      <c r="D11" s="11" t="s">
        <v>8</v>
      </c>
      <c r="E11" s="10" t="s">
        <v>9</v>
      </c>
    </row>
    <row r="12" spans="1:5" s="1" customFormat="1" ht="10.5" customHeight="1">
      <c r="A12" s="36"/>
      <c r="B12" s="37"/>
      <c r="C12" s="37"/>
      <c r="D12" s="37"/>
      <c r="E12" s="38"/>
    </row>
    <row r="13" spans="1:5" s="1" customFormat="1" ht="10.5" customHeight="1">
      <c r="A13" s="45" t="s">
        <v>74</v>
      </c>
      <c r="B13" s="39">
        <f>B14+B18+B19+B23+B24+B28</f>
        <v>24100638000</v>
      </c>
      <c r="C13" s="39">
        <f>C14+C18+C19+C23+C24+C28</f>
        <v>2628933000</v>
      </c>
      <c r="D13" s="39">
        <f>D14+D18+D19+D23+D24+D28</f>
        <v>5844108000</v>
      </c>
      <c r="E13" s="19">
        <f>+D13+C13+B13</f>
        <v>32573679000</v>
      </c>
    </row>
    <row r="14" spans="1:5" s="1" customFormat="1" ht="10.5" customHeight="1">
      <c r="A14" s="46" t="s">
        <v>75</v>
      </c>
      <c r="B14" s="39">
        <f>B15+B16+B17</f>
        <v>21827522000</v>
      </c>
      <c r="C14" s="39">
        <f>C15+C16+C17</f>
        <v>270084000</v>
      </c>
      <c r="D14" s="39">
        <f>D15+D16+D17</f>
        <v>214090000</v>
      </c>
      <c r="E14" s="19">
        <f>+D14+C14+B14</f>
        <v>22311696000</v>
      </c>
    </row>
    <row r="15" spans="1:5" s="1" customFormat="1" ht="10.5" customHeight="1">
      <c r="A15" s="22" t="s">
        <v>76</v>
      </c>
      <c r="B15" s="39">
        <v>660990000</v>
      </c>
      <c r="C15" s="39"/>
      <c r="D15" s="39">
        <v>0</v>
      </c>
      <c r="E15" s="19">
        <f>+D15+C15+B15</f>
        <v>660990000</v>
      </c>
    </row>
    <row r="16" spans="1:5" s="1" customFormat="1" ht="10.5" customHeight="1">
      <c r="A16" s="22" t="s">
        <v>77</v>
      </c>
      <c r="B16" s="39">
        <v>6912287000</v>
      </c>
      <c r="C16" s="39">
        <v>0</v>
      </c>
      <c r="D16" s="39">
        <v>0</v>
      </c>
      <c r="E16" s="19">
        <f>+D16+C16+B16</f>
        <v>6912287000</v>
      </c>
    </row>
    <row r="17" spans="1:5" s="1" customFormat="1" ht="10.5" customHeight="1">
      <c r="A17" s="22" t="s">
        <v>78</v>
      </c>
      <c r="B17" s="39">
        <v>14254245000</v>
      </c>
      <c r="C17" s="39">
        <v>270084000</v>
      </c>
      <c r="D17" s="39">
        <v>214090000</v>
      </c>
      <c r="E17" s="19">
        <f>+D17+C17+B17</f>
        <v>14738419000</v>
      </c>
    </row>
    <row r="18" spans="1:5" s="1" customFormat="1" ht="10.5" customHeight="1">
      <c r="A18" s="22" t="s">
        <v>79</v>
      </c>
      <c r="B18" s="39">
        <v>2040000</v>
      </c>
      <c r="C18" s="39"/>
      <c r="D18" s="39">
        <v>5584115000</v>
      </c>
      <c r="E18" s="19">
        <f>+D18+C18+B18</f>
        <v>5586155000</v>
      </c>
    </row>
    <row r="19" spans="1:5" s="1" customFormat="1" ht="10.5" customHeight="1">
      <c r="A19" s="22" t="s">
        <v>80</v>
      </c>
      <c r="B19" s="39">
        <f>B20+B21+B22</f>
        <v>118319000</v>
      </c>
      <c r="C19" s="39">
        <f>C20+C21+C22</f>
        <v>1980160550</v>
      </c>
      <c r="D19" s="39">
        <f>D20+D21+D22</f>
        <v>8000000</v>
      </c>
      <c r="E19" s="19">
        <f>+D19+C19+B19</f>
        <v>2106479550</v>
      </c>
    </row>
    <row r="20" spans="1:5" s="1" customFormat="1" ht="10.5" customHeight="1">
      <c r="A20" s="22" t="s">
        <v>81</v>
      </c>
      <c r="B20" s="39">
        <v>32973000</v>
      </c>
      <c r="C20" s="39">
        <v>17325000</v>
      </c>
      <c r="D20" s="39"/>
      <c r="E20" s="19">
        <f>+D20+C20+B20</f>
        <v>50298000</v>
      </c>
    </row>
    <row r="21" spans="1:5" s="1" customFormat="1" ht="10.5" customHeight="1">
      <c r="A21" s="22" t="s">
        <v>82</v>
      </c>
      <c r="B21" s="39">
        <v>33648000</v>
      </c>
      <c r="C21" s="39">
        <v>11700000</v>
      </c>
      <c r="D21" s="39">
        <v>0</v>
      </c>
      <c r="E21" s="19">
        <f>+D21+C21+B21</f>
        <v>45348000</v>
      </c>
    </row>
    <row r="22" spans="1:5" s="1" customFormat="1" ht="10.5" customHeight="1">
      <c r="A22" s="22" t="s">
        <v>83</v>
      </c>
      <c r="B22" s="39">
        <v>51698000</v>
      </c>
      <c r="C22" s="39">
        <v>1951135550</v>
      </c>
      <c r="D22" s="39">
        <v>8000000</v>
      </c>
      <c r="E22" s="19">
        <f>+D22+C22+B22</f>
        <v>2010833550</v>
      </c>
    </row>
    <row r="23" spans="1:5" s="1" customFormat="1" ht="10.5" customHeight="1">
      <c r="A23" s="22" t="s">
        <v>84</v>
      </c>
      <c r="B23" s="39">
        <v>209806000</v>
      </c>
      <c r="C23" s="39">
        <v>8627450</v>
      </c>
      <c r="D23" s="39">
        <v>37482000</v>
      </c>
      <c r="E23" s="19">
        <f>+D23+C23+B23</f>
        <v>255915450</v>
      </c>
    </row>
    <row r="24" spans="1:5" s="1" customFormat="1" ht="10.5" customHeight="1">
      <c r="A24" s="22" t="s">
        <v>85</v>
      </c>
      <c r="B24" s="39">
        <f>B25+B26+B27</f>
        <v>82938000</v>
      </c>
      <c r="C24" s="39">
        <f>C25+C26+C27</f>
        <v>221000</v>
      </c>
      <c r="D24" s="39">
        <f>D25+D26+D27</f>
        <v>421000</v>
      </c>
      <c r="E24" s="19">
        <f>+D24+C24+B24</f>
        <v>83580000</v>
      </c>
    </row>
    <row r="25" spans="1:5" s="1" customFormat="1" ht="10.5" customHeight="1">
      <c r="A25" s="22" t="s">
        <v>86</v>
      </c>
      <c r="B25" s="39">
        <v>82929000</v>
      </c>
      <c r="C25" s="39"/>
      <c r="D25" s="39">
        <v>389000</v>
      </c>
      <c r="E25" s="19">
        <f>+D25+C25+B25</f>
        <v>83318000</v>
      </c>
    </row>
    <row r="26" spans="1:5" s="1" customFormat="1" ht="10.5" customHeight="1">
      <c r="A26" s="22" t="s">
        <v>87</v>
      </c>
      <c r="B26" s="39"/>
      <c r="C26" s="39">
        <v>221000</v>
      </c>
      <c r="D26" s="39"/>
      <c r="E26" s="19">
        <f>+D26+C26+B26</f>
        <v>221000</v>
      </c>
    </row>
    <row r="27" spans="1:5" s="1" customFormat="1" ht="10.5" customHeight="1">
      <c r="A27" s="22" t="s">
        <v>88</v>
      </c>
      <c r="B27" s="39">
        <v>9000</v>
      </c>
      <c r="C27" s="39"/>
      <c r="D27" s="39">
        <v>32000</v>
      </c>
      <c r="E27" s="19">
        <f>+D27+C27+B27</f>
        <v>41000</v>
      </c>
    </row>
    <row r="28" spans="1:5" s="1" customFormat="1" ht="10.5" customHeight="1">
      <c r="A28" s="22" t="s">
        <v>89</v>
      </c>
      <c r="B28" s="39">
        <f>+B30+B29+B31</f>
        <v>1860013000</v>
      </c>
      <c r="C28" s="39">
        <f>+C30+C29+C31</f>
        <v>369840000</v>
      </c>
      <c r="D28" s="39">
        <f>+D30+D29+D31</f>
        <v>0</v>
      </c>
      <c r="E28" s="19">
        <f>+D28+C28+B28</f>
        <v>2229853000</v>
      </c>
    </row>
    <row r="29" spans="1:5" s="1" customFormat="1" ht="10.5" customHeight="1">
      <c r="A29" s="22" t="s">
        <v>90</v>
      </c>
      <c r="B29" s="39"/>
      <c r="C29" s="39">
        <v>5900000</v>
      </c>
      <c r="D29" s="39">
        <v>0</v>
      </c>
      <c r="E29" s="19">
        <f>+D29+C29+B29</f>
        <v>5900000</v>
      </c>
    </row>
    <row r="30" spans="1:5" s="1" customFormat="1" ht="10.5" customHeight="1">
      <c r="A30" s="22" t="s">
        <v>91</v>
      </c>
      <c r="B30" s="39">
        <v>1857198000</v>
      </c>
      <c r="C30" s="39">
        <v>363940000</v>
      </c>
      <c r="D30" s="39">
        <v>0</v>
      </c>
      <c r="E30" s="19">
        <f>+D30+C30+B30</f>
        <v>2221138000</v>
      </c>
    </row>
    <row r="31" spans="1:5" s="1" customFormat="1" ht="10.5" customHeight="1">
      <c r="A31" s="22" t="s">
        <v>92</v>
      </c>
      <c r="B31" s="39">
        <v>2815000</v>
      </c>
      <c r="C31" s="39"/>
      <c r="D31" s="39"/>
      <c r="E31" s="19">
        <f>+D31+C31+B31</f>
        <v>2815000</v>
      </c>
    </row>
    <row r="32" spans="1:5" s="1" customFormat="1" ht="10.5" customHeight="1">
      <c r="A32" s="22"/>
      <c r="B32" s="39"/>
      <c r="C32" s="39"/>
      <c r="D32" s="39"/>
      <c r="E32" s="19">
        <f>+D32+C32+B32</f>
        <v>0</v>
      </c>
    </row>
    <row r="33" spans="1:5" s="1" customFormat="1" ht="10.5" customHeight="1">
      <c r="A33" s="45" t="s">
        <v>93</v>
      </c>
      <c r="B33" s="39">
        <f>+B36+B39+B34</f>
        <v>1083928000</v>
      </c>
      <c r="C33" s="39">
        <f>+C36+C39+C34</f>
        <v>179000000</v>
      </c>
      <c r="D33" s="39">
        <f>+D36+D39+D34</f>
        <v>3000000</v>
      </c>
      <c r="E33" s="19">
        <f>+D33+C33+B33</f>
        <v>1265928000</v>
      </c>
    </row>
    <row r="34" spans="1:5" s="1" customFormat="1" ht="10.5" customHeight="1">
      <c r="A34" s="22" t="s">
        <v>94</v>
      </c>
      <c r="B34" s="39">
        <f>+B35</f>
        <v>0</v>
      </c>
      <c r="C34" s="39">
        <f>+C35</f>
        <v>0</v>
      </c>
      <c r="D34" s="39">
        <f>+D35</f>
        <v>3000000</v>
      </c>
      <c r="E34" s="19">
        <f>+D34+C34+B34</f>
        <v>3000000</v>
      </c>
    </row>
    <row r="35" spans="1:5" s="1" customFormat="1" ht="10.5" customHeight="1">
      <c r="A35" s="22" t="s">
        <v>95</v>
      </c>
      <c r="B35" s="39"/>
      <c r="C35" s="39"/>
      <c r="D35" s="47">
        <v>3000000</v>
      </c>
      <c r="E35" s="19">
        <f>+D35+C35+B35</f>
        <v>3000000</v>
      </c>
    </row>
    <row r="36" spans="1:5" s="1" customFormat="1" ht="10.5" customHeight="1">
      <c r="A36" s="22" t="s">
        <v>96</v>
      </c>
      <c r="B36" s="39">
        <f>+B37+B38</f>
        <v>1063955000</v>
      </c>
      <c r="C36" s="39">
        <f>+C37+C38</f>
        <v>83000000</v>
      </c>
      <c r="D36" s="39">
        <f>+D37+D38</f>
        <v>0</v>
      </c>
      <c r="E36" s="19">
        <f>+D36+C36+B36</f>
        <v>1146955000</v>
      </c>
    </row>
    <row r="37" spans="1:5" s="1" customFormat="1" ht="10.5" customHeight="1">
      <c r="A37" s="22" t="s">
        <v>97</v>
      </c>
      <c r="B37" s="39">
        <v>1005322000</v>
      </c>
      <c r="C37" s="39">
        <v>83000000</v>
      </c>
      <c r="D37" s="39">
        <v>0</v>
      </c>
      <c r="E37" s="19">
        <f>+D37+C37+B37</f>
        <v>1088322000</v>
      </c>
    </row>
    <row r="38" spans="1:5" s="1" customFormat="1" ht="10.5" customHeight="1">
      <c r="A38" s="22" t="s">
        <v>98</v>
      </c>
      <c r="B38" s="39">
        <v>58633000</v>
      </c>
      <c r="C38" s="39"/>
      <c r="D38" s="39"/>
      <c r="E38" s="19">
        <f>+D38+C38+B38</f>
        <v>58633000</v>
      </c>
    </row>
    <row r="39" spans="1:5" s="1" customFormat="1" ht="10.5" customHeight="1">
      <c r="A39" s="22" t="s">
        <v>99</v>
      </c>
      <c r="B39" s="39">
        <f>B40+B41</f>
        <v>19973000</v>
      </c>
      <c r="C39" s="39">
        <f>C40+C41</f>
        <v>96000000</v>
      </c>
      <c r="D39" s="39">
        <f>D40+D41</f>
        <v>0</v>
      </c>
      <c r="E39" s="19">
        <f>+D39+C39+B39</f>
        <v>115973000</v>
      </c>
    </row>
    <row r="40" spans="1:5" s="1" customFormat="1" ht="10.5" customHeight="1">
      <c r="A40" s="22" t="s">
        <v>100</v>
      </c>
      <c r="B40" s="39">
        <v>1050000</v>
      </c>
      <c r="C40" s="39">
        <v>0</v>
      </c>
      <c r="D40" s="39">
        <v>0</v>
      </c>
      <c r="E40" s="19">
        <f>+D40+C40+B40</f>
        <v>1050000</v>
      </c>
    </row>
    <row r="41" spans="1:5" s="1" customFormat="1" ht="11.25" customHeight="1">
      <c r="A41" s="22" t="s">
        <v>101</v>
      </c>
      <c r="B41" s="39">
        <v>18923000</v>
      </c>
      <c r="C41" s="39">
        <v>96000000</v>
      </c>
      <c r="D41" s="39">
        <v>0</v>
      </c>
      <c r="E41" s="19">
        <f>+D41+C41+B41</f>
        <v>114923000</v>
      </c>
    </row>
    <row r="42" spans="1:5" s="1" customFormat="1" ht="12.75">
      <c r="A42" s="22"/>
      <c r="B42" s="40"/>
      <c r="C42" s="40"/>
      <c r="D42" s="40"/>
      <c r="E42" s="19">
        <f>+D42+C42+B42</f>
        <v>0</v>
      </c>
    </row>
    <row r="43" spans="1:5" s="1" customFormat="1" ht="12.75">
      <c r="A43" s="41" t="s">
        <v>9</v>
      </c>
      <c r="B43" s="40">
        <f>B33+B13</f>
        <v>25184566000</v>
      </c>
      <c r="C43" s="40">
        <f>C33+C13</f>
        <v>2807933000</v>
      </c>
      <c r="D43" s="40">
        <f>D33+D13</f>
        <v>5847108000</v>
      </c>
      <c r="E43" s="19">
        <f>+D43+C43+B43</f>
        <v>33839607000</v>
      </c>
    </row>
    <row r="44" spans="1:5" s="1" customFormat="1" ht="12.75">
      <c r="A44" s="43"/>
      <c r="B44" s="44"/>
      <c r="C44" s="44"/>
      <c r="D44" s="44"/>
      <c r="E44" s="28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</sheetData>
  <sheetProtection selectLockedCells="1" selectUnlockedCells="1"/>
  <mergeCells count="3">
    <mergeCell ref="A7:E7"/>
    <mergeCell ref="A8:E8"/>
    <mergeCell ref="B10:D10"/>
  </mergeCells>
  <printOptions/>
  <pageMargins left="0.7479166666666667" right="1.6534722222222222" top="1.1416666666666666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Zeros="0" zoomScale="75" zoomScaleNormal="75" workbookViewId="0" topLeftCell="A37">
      <selection activeCell="F39" sqref="F39"/>
    </sheetView>
  </sheetViews>
  <sheetFormatPr defaultColWidth="11.421875" defaultRowHeight="12.75"/>
  <cols>
    <col min="1" max="1" width="3.7109375" style="31" customWidth="1"/>
    <col min="2" max="2" width="4.57421875" style="31" customWidth="1"/>
    <col min="3" max="3" width="53.7109375" style="31" customWidth="1"/>
    <col min="4" max="4" width="16.7109375" style="31" customWidth="1"/>
    <col min="5" max="5" width="20.140625" style="31" customWidth="1"/>
    <col min="6" max="7" width="16.7109375" style="31" customWidth="1"/>
    <col min="8" max="8" width="20.28125" style="31" customWidth="1"/>
    <col min="9" max="9" width="14.7109375" style="31" customWidth="1"/>
    <col min="10" max="10" width="15.8515625" style="31" customWidth="1"/>
    <col min="11" max="11" width="20.421875" style="31" customWidth="1"/>
    <col min="12" max="12" width="14.7109375" style="31" customWidth="1"/>
    <col min="13" max="13" width="15.7109375" style="31" customWidth="1"/>
    <col min="14" max="14" width="20.28125" style="31" customWidth="1"/>
    <col min="15" max="15" width="16.140625" style="31" customWidth="1"/>
    <col min="16" max="16384" width="11.421875" style="31" customWidth="1"/>
  </cols>
  <sheetData>
    <row r="1" ht="12.75">
      <c r="M1" s="30" t="s">
        <v>0</v>
      </c>
    </row>
    <row r="2" ht="12.75">
      <c r="M2" s="30" t="s">
        <v>102</v>
      </c>
    </row>
    <row r="4" spans="1:15" ht="12.7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2.75">
      <c r="A5" s="48" t="s">
        <v>103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3" customFormat="1" ht="33" customHeight="1">
      <c r="A9" s="50"/>
      <c r="B9" s="51"/>
      <c r="C9" s="52"/>
      <c r="D9" s="53" t="s">
        <v>6</v>
      </c>
      <c r="E9" s="53"/>
      <c r="F9" s="53"/>
      <c r="G9" s="53" t="s">
        <v>104</v>
      </c>
      <c r="H9" s="53"/>
      <c r="I9" s="53"/>
      <c r="J9" s="54" t="s">
        <v>8</v>
      </c>
      <c r="K9" s="54"/>
      <c r="L9" s="54"/>
      <c r="M9" s="53" t="s">
        <v>2</v>
      </c>
      <c r="N9" s="53"/>
      <c r="O9" s="53"/>
    </row>
    <row r="10" spans="1:15" s="63" customFormat="1" ht="75.75" customHeight="1">
      <c r="A10" s="55"/>
      <c r="B10" s="56"/>
      <c r="C10" s="57" t="s">
        <v>105</v>
      </c>
      <c r="D10" s="58" t="s">
        <v>106</v>
      </c>
      <c r="E10" s="59" t="s">
        <v>107</v>
      </c>
      <c r="F10" s="59" t="s">
        <v>9</v>
      </c>
      <c r="G10" s="58" t="s">
        <v>106</v>
      </c>
      <c r="H10" s="59" t="s">
        <v>107</v>
      </c>
      <c r="I10" s="60" t="s">
        <v>9</v>
      </c>
      <c r="J10" s="59" t="s">
        <v>106</v>
      </c>
      <c r="K10" s="59" t="s">
        <v>107</v>
      </c>
      <c r="L10" s="61" t="s">
        <v>9</v>
      </c>
      <c r="M10" s="62" t="s">
        <v>106</v>
      </c>
      <c r="N10" s="62" t="s">
        <v>107</v>
      </c>
      <c r="O10" s="59" t="s">
        <v>9</v>
      </c>
    </row>
    <row r="11" spans="1:16" ht="21" customHeight="1">
      <c r="A11" s="64" t="s">
        <v>108</v>
      </c>
      <c r="B11" s="65"/>
      <c r="C11" s="65"/>
      <c r="D11" s="66">
        <f>+D12+D14+D20+D26+D28+D29</f>
        <v>7573277000</v>
      </c>
      <c r="E11" s="66">
        <f>+E12+E14+E20+E26+E29</f>
        <v>14254245000</v>
      </c>
      <c r="F11" s="67">
        <f>D11+E11</f>
        <v>21827522000</v>
      </c>
      <c r="G11" s="68">
        <f>+G12+G14+G20+G26+G28</f>
        <v>0</v>
      </c>
      <c r="H11" s="66">
        <f>+H12+H14+H20+H26+H28</f>
        <v>270084000</v>
      </c>
      <c r="I11" s="66">
        <f>G11+H11</f>
        <v>270084000</v>
      </c>
      <c r="J11" s="66">
        <f>+J12+J14+J20+J26+J28</f>
        <v>0</v>
      </c>
      <c r="K11" s="66">
        <f>+K12+K14+K20+K26+K28</f>
        <v>214090000</v>
      </c>
      <c r="L11" s="66">
        <f>+L12+L14+L20+L26+L28</f>
        <v>214090000</v>
      </c>
      <c r="M11" s="69">
        <f>+J11+G11+D11</f>
        <v>7573277000</v>
      </c>
      <c r="N11" s="69">
        <f>+K11+H11+E11</f>
        <v>14738419000</v>
      </c>
      <c r="O11" s="70">
        <f>+L11+I11+F11</f>
        <v>22311696000</v>
      </c>
      <c r="P11" s="29"/>
    </row>
    <row r="12" spans="1:16" ht="21" customHeight="1">
      <c r="A12" s="64"/>
      <c r="B12" s="65" t="s">
        <v>109</v>
      </c>
      <c r="C12" s="65"/>
      <c r="D12" s="71">
        <f>+D13</f>
        <v>0</v>
      </c>
      <c r="E12" s="71">
        <f>+E13</f>
        <v>5530571000</v>
      </c>
      <c r="F12" s="72">
        <f>D12+E12</f>
        <v>5530571000</v>
      </c>
      <c r="G12" s="71"/>
      <c r="H12" s="71"/>
      <c r="I12" s="71">
        <f>+I13</f>
        <v>0</v>
      </c>
      <c r="J12" s="71"/>
      <c r="K12" s="71"/>
      <c r="L12" s="71">
        <f>+L13</f>
        <v>0</v>
      </c>
      <c r="M12" s="73">
        <f>+J12+G12+D12</f>
        <v>0</v>
      </c>
      <c r="N12" s="73">
        <f>+K12+H12+E12</f>
        <v>5530571000</v>
      </c>
      <c r="O12" s="70">
        <f>+L12+I12+F12</f>
        <v>5530571000</v>
      </c>
      <c r="P12" s="29"/>
    </row>
    <row r="13" spans="1:16" ht="21" customHeight="1">
      <c r="A13" s="64"/>
      <c r="B13" s="65"/>
      <c r="C13" s="65" t="s">
        <v>110</v>
      </c>
      <c r="D13" s="74"/>
      <c r="E13" s="73">
        <v>5530571000</v>
      </c>
      <c r="F13" s="72">
        <f>+E13+D13</f>
        <v>5530571000</v>
      </c>
      <c r="G13" s="71"/>
      <c r="H13" s="71"/>
      <c r="I13" s="71"/>
      <c r="J13" s="71"/>
      <c r="K13" s="71"/>
      <c r="L13" s="71"/>
      <c r="M13" s="73">
        <f>+J13+G13+D13</f>
        <v>0</v>
      </c>
      <c r="N13" s="73">
        <f>+K13+H13+E13</f>
        <v>5530571000</v>
      </c>
      <c r="O13" s="70">
        <f>+L13+I13+F13</f>
        <v>5530571000</v>
      </c>
      <c r="P13" s="29"/>
    </row>
    <row r="14" spans="1:16" ht="21" customHeight="1">
      <c r="A14" s="64"/>
      <c r="B14" s="65" t="s">
        <v>111</v>
      </c>
      <c r="C14" s="65"/>
      <c r="D14" s="71">
        <f>+D15+D16+D17+D18+D19</f>
        <v>660990000</v>
      </c>
      <c r="E14" s="71">
        <f>+E15+E16+E17+E18+E19</f>
        <v>339747000</v>
      </c>
      <c r="F14" s="72">
        <f>+F15+F16+F17+F18+F19</f>
        <v>1000737000</v>
      </c>
      <c r="G14" s="71">
        <f>+G15+G16+G17+G18+G19</f>
        <v>0</v>
      </c>
      <c r="H14" s="71">
        <f>+H15+H16+H17+H18+H19</f>
        <v>0</v>
      </c>
      <c r="I14" s="71">
        <f>+I15+I16+I17+I18+I19</f>
        <v>0</v>
      </c>
      <c r="J14" s="71">
        <f>+J15+J16+J17+J18+J19</f>
        <v>0</v>
      </c>
      <c r="K14" s="71">
        <f>+K15+K16+K17+K18+K19</f>
        <v>55602000</v>
      </c>
      <c r="L14" s="71">
        <f>+L15+L16+L17+L18+L19</f>
        <v>55602000</v>
      </c>
      <c r="M14" s="71">
        <f>+M15+M16+M17+M18+M19</f>
        <v>660990000</v>
      </c>
      <c r="N14" s="71">
        <f>+N15+N16+N17+N18+N19</f>
        <v>395349000</v>
      </c>
      <c r="O14" s="75">
        <f>+O15+O16+O17+O18+O19</f>
        <v>1056339000</v>
      </c>
      <c r="P14" s="29"/>
    </row>
    <row r="15" spans="1:16" ht="12.75" customHeight="1" hidden="1">
      <c r="A15" s="64"/>
      <c r="B15" s="65"/>
      <c r="C15" s="65" t="s">
        <v>112</v>
      </c>
      <c r="D15" s="74"/>
      <c r="E15" s="73"/>
      <c r="F15" s="72">
        <f>+E15+D15</f>
        <v>0</v>
      </c>
      <c r="G15" s="71"/>
      <c r="H15" s="71"/>
      <c r="I15" s="71"/>
      <c r="J15" s="71">
        <f>+L15</f>
        <v>0</v>
      </c>
      <c r="K15" s="71">
        <f>+L15</f>
        <v>0</v>
      </c>
      <c r="L15" s="71"/>
      <c r="M15" s="73">
        <f>+J15+G15+D15</f>
        <v>0</v>
      </c>
      <c r="N15" s="73">
        <f>+K15+H15+E15</f>
        <v>0</v>
      </c>
      <c r="O15" s="70">
        <f>+L15+I15+F15</f>
        <v>0</v>
      </c>
      <c r="P15" s="29"/>
    </row>
    <row r="16" spans="1:16" ht="20.25" customHeight="1">
      <c r="A16" s="64"/>
      <c r="B16" s="65"/>
      <c r="C16" s="65" t="s">
        <v>112</v>
      </c>
      <c r="D16" s="76"/>
      <c r="E16" s="73">
        <v>100000</v>
      </c>
      <c r="F16" s="72">
        <f>+E16+D16</f>
        <v>100000</v>
      </c>
      <c r="G16" s="71"/>
      <c r="H16" s="71"/>
      <c r="I16" s="71"/>
      <c r="J16" s="71"/>
      <c r="K16" s="71"/>
      <c r="L16" s="71"/>
      <c r="M16" s="73">
        <f>+J16+G16+D16</f>
        <v>0</v>
      </c>
      <c r="N16" s="73">
        <f>+K16+H16+E16</f>
        <v>100000</v>
      </c>
      <c r="O16" s="70">
        <f>+L16+I16+F16</f>
        <v>100000</v>
      </c>
      <c r="P16" s="29"/>
    </row>
    <row r="17" spans="1:16" ht="21" customHeight="1">
      <c r="A17" s="64"/>
      <c r="B17" s="65"/>
      <c r="C17" s="65" t="s">
        <v>113</v>
      </c>
      <c r="D17" s="71">
        <v>591650000</v>
      </c>
      <c r="E17" s="74"/>
      <c r="F17" s="72">
        <f>+E17+D17</f>
        <v>591650000</v>
      </c>
      <c r="G17" s="71"/>
      <c r="H17" s="71"/>
      <c r="I17" s="71"/>
      <c r="J17" s="71">
        <f>+L17</f>
        <v>0</v>
      </c>
      <c r="K17" s="71">
        <f>+L17</f>
        <v>0</v>
      </c>
      <c r="L17" s="71"/>
      <c r="M17" s="73">
        <f>+J17+G17+D17</f>
        <v>591650000</v>
      </c>
      <c r="N17" s="73">
        <f>+K17+H17+E17</f>
        <v>0</v>
      </c>
      <c r="O17" s="70">
        <f>+L17+I17+F17</f>
        <v>591650000</v>
      </c>
      <c r="P17" s="29"/>
    </row>
    <row r="18" spans="1:16" ht="21" customHeight="1">
      <c r="A18" s="64"/>
      <c r="B18" s="65"/>
      <c r="C18" s="65" t="s">
        <v>114</v>
      </c>
      <c r="D18" s="71">
        <v>69340000</v>
      </c>
      <c r="E18" s="74"/>
      <c r="F18" s="72">
        <f>+E18+D18</f>
        <v>69340000</v>
      </c>
      <c r="G18" s="71"/>
      <c r="H18" s="71"/>
      <c r="I18" s="71"/>
      <c r="J18" s="71"/>
      <c r="K18" s="71">
        <f>+L18</f>
        <v>0</v>
      </c>
      <c r="L18" s="71"/>
      <c r="M18" s="73">
        <f>+J18+G18+D18</f>
        <v>69340000</v>
      </c>
      <c r="N18" s="73">
        <f>+K18+H18+E18</f>
        <v>0</v>
      </c>
      <c r="O18" s="70">
        <f>+L18+I18+F18</f>
        <v>69340000</v>
      </c>
      <c r="P18" s="29"/>
    </row>
    <row r="19" spans="1:16" ht="21" customHeight="1">
      <c r="A19" s="64"/>
      <c r="B19" s="65"/>
      <c r="C19" s="65" t="s">
        <v>115</v>
      </c>
      <c r="D19" s="74"/>
      <c r="E19" s="73">
        <v>339647000</v>
      </c>
      <c r="F19" s="72">
        <f>+E19+D19</f>
        <v>339647000</v>
      </c>
      <c r="G19" s="71"/>
      <c r="H19" s="71">
        <f>+I19</f>
        <v>0</v>
      </c>
      <c r="I19" s="71"/>
      <c r="J19" s="71"/>
      <c r="K19" s="71">
        <v>55602000</v>
      </c>
      <c r="L19" s="71">
        <f>+K19+J19</f>
        <v>55602000</v>
      </c>
      <c r="M19" s="73">
        <f>+J19+G19+D19</f>
        <v>0</v>
      </c>
      <c r="N19" s="73">
        <f>+K19+H19+E19</f>
        <v>395249000</v>
      </c>
      <c r="O19" s="70">
        <f>+L19+I19+F19</f>
        <v>395249000</v>
      </c>
      <c r="P19" s="29"/>
    </row>
    <row r="20" spans="1:16" ht="21" customHeight="1">
      <c r="A20" s="64"/>
      <c r="B20" s="65" t="s">
        <v>116</v>
      </c>
      <c r="C20" s="65"/>
      <c r="D20" s="71">
        <f>+D21+D22+D23+D24+D25</f>
        <v>6897919000</v>
      </c>
      <c r="E20" s="71">
        <f>+E21+E22+E23+E24+E25</f>
        <v>7372130000</v>
      </c>
      <c r="F20" s="72">
        <f>+F21+F22+F23+F24+F25</f>
        <v>14270049000</v>
      </c>
      <c r="G20" s="71">
        <f>+G21+G22+G23+G24+G25</f>
        <v>0</v>
      </c>
      <c r="H20" s="71">
        <f>+H21+H22+H23+H24+H25</f>
        <v>270084000</v>
      </c>
      <c r="I20" s="71">
        <f>+G20+H20</f>
        <v>270084000</v>
      </c>
      <c r="J20" s="71">
        <f>+J21+J22+J23+J24+J25</f>
        <v>0</v>
      </c>
      <c r="K20" s="71">
        <f>+K21+K22+K23+K24+K25</f>
        <v>158488000</v>
      </c>
      <c r="L20" s="71">
        <f>+L21+L22+L23+L24+L25</f>
        <v>158488000</v>
      </c>
      <c r="M20" s="71">
        <f>+M21+M22+M23+M24+M25</f>
        <v>6897919000</v>
      </c>
      <c r="N20" s="71">
        <f>+N21+N22+N23+N24+N25</f>
        <v>7800702000</v>
      </c>
      <c r="O20" s="75">
        <f>+O21+O22+O23+O24+O25</f>
        <v>14698621000</v>
      </c>
      <c r="P20" s="29"/>
    </row>
    <row r="21" spans="1:16" ht="21" customHeight="1">
      <c r="A21" s="64"/>
      <c r="B21" s="65"/>
      <c r="C21" s="65" t="s">
        <v>117</v>
      </c>
      <c r="D21" s="74"/>
      <c r="E21" s="73">
        <v>6772775000</v>
      </c>
      <c r="F21" s="72">
        <f>+E21+D21</f>
        <v>6772775000</v>
      </c>
      <c r="G21" s="71"/>
      <c r="H21" s="71"/>
      <c r="I21" s="71"/>
      <c r="J21" s="71"/>
      <c r="K21" s="71">
        <v>158488000</v>
      </c>
      <c r="L21" s="71">
        <f>+K21+J21</f>
        <v>158488000</v>
      </c>
      <c r="M21" s="73">
        <f>+J21+G21+D21</f>
        <v>0</v>
      </c>
      <c r="N21" s="73">
        <f>+K21+H21+E21</f>
        <v>6931263000</v>
      </c>
      <c r="O21" s="70">
        <f>+L21+I21+F21</f>
        <v>6931263000</v>
      </c>
      <c r="P21" s="29"/>
    </row>
    <row r="22" spans="1:16" ht="21" customHeight="1">
      <c r="A22" s="64"/>
      <c r="B22" s="65"/>
      <c r="C22" s="65" t="s">
        <v>118</v>
      </c>
      <c r="D22" s="74"/>
      <c r="E22" s="73">
        <v>545541000</v>
      </c>
      <c r="F22" s="72">
        <f>+E22+D22</f>
        <v>545541000</v>
      </c>
      <c r="G22" s="71"/>
      <c r="H22" s="71">
        <f>+I22</f>
        <v>0</v>
      </c>
      <c r="I22" s="71"/>
      <c r="J22" s="71"/>
      <c r="K22" s="71"/>
      <c r="L22" s="71"/>
      <c r="M22" s="73">
        <f>+J22+G22+D22</f>
        <v>0</v>
      </c>
      <c r="N22" s="73">
        <f>+K22+H22+E22</f>
        <v>545541000</v>
      </c>
      <c r="O22" s="70">
        <f>+L22+I22+F22</f>
        <v>545541000</v>
      </c>
      <c r="P22" s="29"/>
    </row>
    <row r="23" spans="1:16" ht="21" customHeight="1">
      <c r="A23" s="64"/>
      <c r="B23" s="65"/>
      <c r="C23" s="65" t="s">
        <v>119</v>
      </c>
      <c r="D23" s="74"/>
      <c r="E23" s="73">
        <v>53814000</v>
      </c>
      <c r="F23" s="72">
        <f>+E23+D23</f>
        <v>53814000</v>
      </c>
      <c r="G23" s="71"/>
      <c r="H23" s="71">
        <v>270084000</v>
      </c>
      <c r="I23" s="71">
        <f>+H23+G23</f>
        <v>270084000</v>
      </c>
      <c r="J23" s="71"/>
      <c r="K23" s="71"/>
      <c r="L23" s="71"/>
      <c r="M23" s="73">
        <f>+J23+G23+D23</f>
        <v>0</v>
      </c>
      <c r="N23" s="73">
        <f>+K23+H23+E23</f>
        <v>323898000</v>
      </c>
      <c r="O23" s="70">
        <f>+L23+I23+F23</f>
        <v>323898000</v>
      </c>
      <c r="P23" s="29"/>
    </row>
    <row r="24" spans="1:16" ht="21" customHeight="1">
      <c r="A24" s="64"/>
      <c r="B24" s="65"/>
      <c r="C24" s="65" t="s">
        <v>120</v>
      </c>
      <c r="D24" s="73">
        <v>1005149000</v>
      </c>
      <c r="E24" s="74"/>
      <c r="F24" s="72">
        <f>+E24+D24</f>
        <v>1005149000</v>
      </c>
      <c r="G24" s="71"/>
      <c r="H24" s="71"/>
      <c r="I24" s="71"/>
      <c r="J24" s="71"/>
      <c r="K24" s="71"/>
      <c r="L24" s="71"/>
      <c r="M24" s="73">
        <f>+J24+G24+D24</f>
        <v>1005149000</v>
      </c>
      <c r="N24" s="73">
        <f>+K24+H24+E24</f>
        <v>0</v>
      </c>
      <c r="O24" s="70">
        <f>+L24+I24+F24</f>
        <v>1005149000</v>
      </c>
      <c r="P24" s="29"/>
    </row>
    <row r="25" spans="1:16" ht="21" customHeight="1">
      <c r="A25" s="64"/>
      <c r="B25" s="65"/>
      <c r="C25" s="65" t="s">
        <v>121</v>
      </c>
      <c r="D25" s="73">
        <v>5892770000</v>
      </c>
      <c r="E25" s="74"/>
      <c r="F25" s="72">
        <f>+E25+D25</f>
        <v>5892770000</v>
      </c>
      <c r="G25" s="71"/>
      <c r="H25" s="71"/>
      <c r="I25" s="71"/>
      <c r="J25" s="71"/>
      <c r="K25" s="71"/>
      <c r="L25" s="71"/>
      <c r="M25" s="73">
        <f>+J25+G25+D25</f>
        <v>5892770000</v>
      </c>
      <c r="N25" s="73">
        <f>+K25+H25+E25</f>
        <v>0</v>
      </c>
      <c r="O25" s="70">
        <f>+L25+I25+F25</f>
        <v>5892770000</v>
      </c>
      <c r="P25" s="29"/>
    </row>
    <row r="26" spans="1:16" ht="21" customHeight="1">
      <c r="A26" s="64"/>
      <c r="B26" s="65" t="s">
        <v>122</v>
      </c>
      <c r="C26" s="65"/>
      <c r="D26" s="74"/>
      <c r="E26" s="73">
        <v>840308000</v>
      </c>
      <c r="F26" s="72">
        <f>+E26+D26</f>
        <v>840308000</v>
      </c>
      <c r="G26" s="71"/>
      <c r="H26" s="71"/>
      <c r="I26" s="71">
        <f>G26+H26</f>
        <v>0</v>
      </c>
      <c r="J26" s="71"/>
      <c r="K26" s="71"/>
      <c r="L26" s="71">
        <f>+K26</f>
        <v>0</v>
      </c>
      <c r="M26" s="73">
        <f>+J26+G26+D26</f>
        <v>0</v>
      </c>
      <c r="N26" s="73">
        <f>+K26+H26+E26</f>
        <v>840308000</v>
      </c>
      <c r="O26" s="70">
        <f>+L26+I26+F26</f>
        <v>840308000</v>
      </c>
      <c r="P26" s="29"/>
    </row>
    <row r="27" spans="1:16" ht="12.75" customHeight="1" hidden="1">
      <c r="A27" s="64"/>
      <c r="B27" s="65" t="s">
        <v>123</v>
      </c>
      <c r="C27" s="65"/>
      <c r="D27" s="74"/>
      <c r="E27" s="73"/>
      <c r="F27" s="72">
        <f>+E27+D27</f>
        <v>0</v>
      </c>
      <c r="G27" s="71"/>
      <c r="H27" s="71"/>
      <c r="I27" s="71"/>
      <c r="J27" s="71"/>
      <c r="K27" s="71"/>
      <c r="L27" s="71"/>
      <c r="M27" s="73"/>
      <c r="N27" s="73">
        <f>+K27+H27+E27</f>
        <v>0</v>
      </c>
      <c r="O27" s="70"/>
      <c r="P27" s="29"/>
    </row>
    <row r="28" spans="1:16" ht="21" customHeight="1">
      <c r="A28" s="64"/>
      <c r="B28" s="65" t="s">
        <v>124</v>
      </c>
      <c r="C28" s="65"/>
      <c r="D28" s="73">
        <v>14368000</v>
      </c>
      <c r="E28" s="74"/>
      <c r="F28" s="72">
        <f>+E28+D28</f>
        <v>14368000</v>
      </c>
      <c r="G28" s="71"/>
      <c r="H28" s="71"/>
      <c r="I28" s="71"/>
      <c r="J28" s="71"/>
      <c r="K28" s="71"/>
      <c r="L28" s="71"/>
      <c r="M28" s="73">
        <f>+J28+G28+D28</f>
        <v>14368000</v>
      </c>
      <c r="N28" s="73">
        <f>+K28+H28+E28</f>
        <v>0</v>
      </c>
      <c r="O28" s="70">
        <f>+L28+I28+F28</f>
        <v>14368000</v>
      </c>
      <c r="P28" s="29"/>
    </row>
    <row r="29" spans="1:16" ht="21" customHeight="1">
      <c r="A29" s="64"/>
      <c r="B29" s="77" t="s">
        <v>125</v>
      </c>
      <c r="C29" s="65"/>
      <c r="D29" s="73">
        <v>0</v>
      </c>
      <c r="E29" s="73">
        <v>171489000</v>
      </c>
      <c r="F29" s="72">
        <f>+E29+D29</f>
        <v>171489000</v>
      </c>
      <c r="G29" s="71"/>
      <c r="H29" s="71"/>
      <c r="I29" s="71"/>
      <c r="J29" s="71"/>
      <c r="K29" s="71"/>
      <c r="L29" s="71"/>
      <c r="M29" s="73"/>
      <c r="N29" s="73"/>
      <c r="O29" s="70">
        <f>+L29+I29+F29</f>
        <v>171489000</v>
      </c>
      <c r="P29" s="29"/>
    </row>
    <row r="30" spans="1:16" ht="21" customHeight="1">
      <c r="A30" s="64" t="s">
        <v>126</v>
      </c>
      <c r="B30" s="65"/>
      <c r="C30" s="65"/>
      <c r="D30" s="78">
        <v>118319000</v>
      </c>
      <c r="E30" s="79"/>
      <c r="F30" s="72">
        <f>+E30+D30</f>
        <v>118319000</v>
      </c>
      <c r="G30" s="71">
        <v>1980160550</v>
      </c>
      <c r="H30" s="80"/>
      <c r="I30" s="71">
        <f>+H30+G30</f>
        <v>1980160550</v>
      </c>
      <c r="J30" s="71">
        <v>8000000</v>
      </c>
      <c r="K30" s="71"/>
      <c r="L30" s="71">
        <f>+K30+J30</f>
        <v>8000000</v>
      </c>
      <c r="M30" s="73">
        <f>+J30+G30+D30</f>
        <v>2106479550</v>
      </c>
      <c r="N30" s="73">
        <f>+K30+H30+E30</f>
        <v>0</v>
      </c>
      <c r="O30" s="70">
        <f>+L30+I30+F30</f>
        <v>2106479550</v>
      </c>
      <c r="P30" s="29"/>
    </row>
    <row r="31" spans="1:16" ht="21" customHeight="1">
      <c r="A31" s="64" t="s">
        <v>127</v>
      </c>
      <c r="B31" s="65"/>
      <c r="C31" s="65"/>
      <c r="D31" s="78">
        <f>D32+D36+D37</f>
        <v>2040000</v>
      </c>
      <c r="E31" s="78">
        <f>E32+E36+E37</f>
        <v>0</v>
      </c>
      <c r="F31" s="81">
        <f>D31+E31</f>
        <v>2040000</v>
      </c>
      <c r="G31" s="71">
        <f>G32+G36+G37</f>
        <v>0</v>
      </c>
      <c r="H31" s="71">
        <f>H32+H36+H37</f>
        <v>0</v>
      </c>
      <c r="I31" s="71">
        <f>+H31+G31</f>
        <v>0</v>
      </c>
      <c r="J31" s="71">
        <f>J32+J36+J37</f>
        <v>5584115000</v>
      </c>
      <c r="K31" s="71">
        <f>K32+K36+K37</f>
        <v>0</v>
      </c>
      <c r="L31" s="71">
        <f>+K31+J31</f>
        <v>5584115000</v>
      </c>
      <c r="M31" s="73">
        <f>+J31+G31+D31</f>
        <v>5586155000</v>
      </c>
      <c r="N31" s="73">
        <f>+K31+H31+E31</f>
        <v>0</v>
      </c>
      <c r="O31" s="70">
        <f>+L31+I31+F31</f>
        <v>5586155000</v>
      </c>
      <c r="P31" s="29"/>
    </row>
    <row r="32" spans="1:16" ht="21" customHeight="1">
      <c r="A32" s="64"/>
      <c r="B32" s="65" t="s">
        <v>128</v>
      </c>
      <c r="C32" s="65"/>
      <c r="D32" s="78"/>
      <c r="E32" s="74"/>
      <c r="F32" s="72"/>
      <c r="G32" s="71"/>
      <c r="H32" s="71"/>
      <c r="I32" s="71"/>
      <c r="J32" s="71">
        <f>J33+J34+J35</f>
        <v>3994541000</v>
      </c>
      <c r="K32" s="71">
        <f>K33+K34+K35</f>
        <v>0</v>
      </c>
      <c r="L32" s="71">
        <f>L33+L34+L35</f>
        <v>3994541000</v>
      </c>
      <c r="M32" s="73">
        <f>+J32+G32+D32</f>
        <v>3994541000</v>
      </c>
      <c r="N32" s="73"/>
      <c r="O32" s="70">
        <f>+L32+I32+F32</f>
        <v>3994541000</v>
      </c>
      <c r="P32" s="29"/>
    </row>
    <row r="33" spans="1:16" ht="21" customHeight="1">
      <c r="A33" s="64"/>
      <c r="B33" s="65"/>
      <c r="C33" s="65" t="s">
        <v>129</v>
      </c>
      <c r="D33" s="78"/>
      <c r="E33" s="74"/>
      <c r="F33" s="72"/>
      <c r="G33" s="71"/>
      <c r="H33" s="71"/>
      <c r="I33" s="71"/>
      <c r="J33" s="71">
        <v>1833214000</v>
      </c>
      <c r="K33" s="71"/>
      <c r="L33" s="71">
        <f>+K33+J33</f>
        <v>1833214000</v>
      </c>
      <c r="M33" s="73">
        <f>+J33+G33+D33</f>
        <v>1833214000</v>
      </c>
      <c r="N33" s="73"/>
      <c r="O33" s="70">
        <f>+L33+I33+F33</f>
        <v>1833214000</v>
      </c>
      <c r="P33" s="29"/>
    </row>
    <row r="34" spans="1:16" ht="21" customHeight="1">
      <c r="A34" s="64"/>
      <c r="B34" s="65"/>
      <c r="C34" s="65" t="s">
        <v>130</v>
      </c>
      <c r="D34" s="78"/>
      <c r="E34" s="74"/>
      <c r="F34" s="72"/>
      <c r="G34" s="71"/>
      <c r="H34" s="71"/>
      <c r="I34" s="71"/>
      <c r="J34" s="71">
        <v>2140567000</v>
      </c>
      <c r="K34" s="71"/>
      <c r="L34" s="71">
        <f>+K34+J34</f>
        <v>2140567000</v>
      </c>
      <c r="M34" s="73">
        <f>+J34+G34+D34</f>
        <v>2140567000</v>
      </c>
      <c r="N34" s="73"/>
      <c r="O34" s="70">
        <f>+L34+I34+F34</f>
        <v>2140567000</v>
      </c>
      <c r="P34" s="29"/>
    </row>
    <row r="35" spans="1:16" ht="21" customHeight="1">
      <c r="A35" s="64"/>
      <c r="B35" s="65"/>
      <c r="C35" s="65" t="s">
        <v>131</v>
      </c>
      <c r="D35" s="78"/>
      <c r="E35" s="74"/>
      <c r="F35" s="72"/>
      <c r="G35" s="71"/>
      <c r="H35" s="71"/>
      <c r="I35" s="71"/>
      <c r="J35" s="71">
        <v>20760000</v>
      </c>
      <c r="K35" s="71"/>
      <c r="L35" s="71">
        <f>+K35+J35</f>
        <v>20760000</v>
      </c>
      <c r="M35" s="73">
        <f>+J35+G35+D35</f>
        <v>20760000</v>
      </c>
      <c r="N35" s="73"/>
      <c r="O35" s="70">
        <f>+L35+I35+F35</f>
        <v>20760000</v>
      </c>
      <c r="P35" s="29"/>
    </row>
    <row r="36" spans="1:16" ht="21" customHeight="1">
      <c r="A36" s="64"/>
      <c r="B36" s="65" t="s">
        <v>132</v>
      </c>
      <c r="C36" s="65"/>
      <c r="D36" s="78"/>
      <c r="E36" s="74"/>
      <c r="F36" s="72"/>
      <c r="G36" s="71"/>
      <c r="H36" s="71"/>
      <c r="I36" s="71"/>
      <c r="J36" s="71">
        <v>1589574000</v>
      </c>
      <c r="K36" s="71"/>
      <c r="L36" s="71">
        <f>+K36+J36</f>
        <v>1589574000</v>
      </c>
      <c r="M36" s="73">
        <f>+J36+G36+D36</f>
        <v>1589574000</v>
      </c>
      <c r="N36" s="73"/>
      <c r="O36" s="70">
        <f>+L36+I36+F36</f>
        <v>1589574000</v>
      </c>
      <c r="P36" s="29"/>
    </row>
    <row r="37" spans="1:16" ht="21" customHeight="1">
      <c r="A37" s="64"/>
      <c r="B37" s="65" t="s">
        <v>133</v>
      </c>
      <c r="C37" s="65"/>
      <c r="D37" s="78">
        <v>2040000</v>
      </c>
      <c r="E37" s="74"/>
      <c r="F37" s="72">
        <f>+E37+D37</f>
        <v>2040000</v>
      </c>
      <c r="G37" s="71"/>
      <c r="H37" s="71"/>
      <c r="I37" s="71"/>
      <c r="J37" s="71">
        <v>0</v>
      </c>
      <c r="K37" s="71"/>
      <c r="L37" s="71">
        <f>+K37+J37</f>
        <v>0</v>
      </c>
      <c r="M37" s="73">
        <f>+J37+G37+D37</f>
        <v>2040000</v>
      </c>
      <c r="N37" s="73"/>
      <c r="O37" s="70">
        <f>+L37+I37+F37</f>
        <v>2040000</v>
      </c>
      <c r="P37" s="29"/>
    </row>
    <row r="38" spans="1:16" ht="21" customHeight="1">
      <c r="A38" s="64" t="s">
        <v>134</v>
      </c>
      <c r="B38" s="65"/>
      <c r="C38" s="65"/>
      <c r="D38" s="78">
        <v>209806000</v>
      </c>
      <c r="E38" s="74"/>
      <c r="F38" s="72">
        <f>+E38+D38</f>
        <v>209806000</v>
      </c>
      <c r="G38" s="71">
        <v>8627450</v>
      </c>
      <c r="H38" s="71"/>
      <c r="I38" s="71">
        <f>+H38+G38</f>
        <v>8627450</v>
      </c>
      <c r="J38" s="71">
        <v>37482000</v>
      </c>
      <c r="K38" s="71"/>
      <c r="L38" s="71">
        <f>+K38+J38</f>
        <v>37482000</v>
      </c>
      <c r="M38" s="73">
        <f>+J38+G38+D38</f>
        <v>255915450</v>
      </c>
      <c r="N38" s="73">
        <f>+K38+H38+E38</f>
        <v>0</v>
      </c>
      <c r="O38" s="70">
        <f>+L38+I38+F38</f>
        <v>255915450</v>
      </c>
      <c r="P38" s="29"/>
    </row>
    <row r="39" spans="1:16" ht="21" customHeight="1">
      <c r="A39" s="64" t="s">
        <v>135</v>
      </c>
      <c r="B39" s="65"/>
      <c r="C39" s="65"/>
      <c r="D39" s="78">
        <v>82938000</v>
      </c>
      <c r="E39" s="74"/>
      <c r="F39" s="72">
        <f>+E39+D39</f>
        <v>82938000</v>
      </c>
      <c r="G39" s="71">
        <v>221000</v>
      </c>
      <c r="H39" s="71"/>
      <c r="I39" s="71">
        <f>+H39+G39</f>
        <v>221000</v>
      </c>
      <c r="J39" s="71">
        <v>421000</v>
      </c>
      <c r="K39" s="71"/>
      <c r="L39" s="71">
        <f>+K39+J39</f>
        <v>421000</v>
      </c>
      <c r="M39" s="73">
        <f>+J39+G39+D39</f>
        <v>83580000</v>
      </c>
      <c r="N39" s="73">
        <f>+K39+H39+E39</f>
        <v>0</v>
      </c>
      <c r="O39" s="70">
        <f>+L39+I39+F39</f>
        <v>83580000</v>
      </c>
      <c r="P39" s="29"/>
    </row>
    <row r="40" spans="1:16" ht="21" customHeight="1">
      <c r="A40" s="64" t="s">
        <v>136</v>
      </c>
      <c r="B40" s="65"/>
      <c r="C40" s="65"/>
      <c r="D40" s="78"/>
      <c r="E40" s="82">
        <v>1860013000</v>
      </c>
      <c r="F40" s="72">
        <f>+E40+D40</f>
        <v>1860013000</v>
      </c>
      <c r="G40" s="71"/>
      <c r="H40" s="71">
        <v>369840000</v>
      </c>
      <c r="I40" s="71">
        <f>+H40+G40</f>
        <v>369840000</v>
      </c>
      <c r="J40" s="71"/>
      <c r="K40" s="71"/>
      <c r="L40" s="71">
        <f>+K40+J40</f>
        <v>0</v>
      </c>
      <c r="M40" s="73">
        <f>+J40+G40+D40</f>
        <v>0</v>
      </c>
      <c r="N40" s="73">
        <f>+K40+H40+E40</f>
        <v>2229853000</v>
      </c>
      <c r="O40" s="70">
        <f>+L40+I40+F40</f>
        <v>2229853000</v>
      </c>
      <c r="P40" s="29"/>
    </row>
    <row r="41" spans="1:16" ht="18" customHeight="1">
      <c r="A41" s="64" t="s">
        <v>137</v>
      </c>
      <c r="B41" s="65"/>
      <c r="C41" s="65"/>
      <c r="D41" s="78"/>
      <c r="E41" s="73"/>
      <c r="F41" s="72">
        <f>+E41+D41</f>
        <v>0</v>
      </c>
      <c r="G41" s="71">
        <v>0</v>
      </c>
      <c r="H41" s="71"/>
      <c r="I41" s="71">
        <f>+H41+G41</f>
        <v>0</v>
      </c>
      <c r="J41" s="71">
        <v>3000000</v>
      </c>
      <c r="K41" s="71"/>
      <c r="L41" s="71">
        <f>+K41+J41</f>
        <v>3000000</v>
      </c>
      <c r="M41" s="73">
        <f>+J41+G41+D41</f>
        <v>3000000</v>
      </c>
      <c r="N41" s="73">
        <f>+K41+H41+E41</f>
        <v>0</v>
      </c>
      <c r="O41" s="70">
        <f>+L41+I41+F41</f>
        <v>3000000</v>
      </c>
      <c r="P41" s="29"/>
    </row>
    <row r="42" spans="1:16" ht="21" customHeight="1">
      <c r="A42" s="64" t="s">
        <v>138</v>
      </c>
      <c r="B42" s="65"/>
      <c r="C42" s="65"/>
      <c r="D42" s="78"/>
      <c r="E42" s="73">
        <v>1063955000</v>
      </c>
      <c r="F42" s="72">
        <f>+E42+D42</f>
        <v>1063955000</v>
      </c>
      <c r="G42" s="71"/>
      <c r="H42" s="71">
        <v>83000000</v>
      </c>
      <c r="I42" s="71">
        <f>+H42</f>
        <v>83000000</v>
      </c>
      <c r="J42" s="71"/>
      <c r="K42" s="71"/>
      <c r="L42" s="71"/>
      <c r="M42" s="73">
        <f>+J42+G42+D42</f>
        <v>0</v>
      </c>
      <c r="N42" s="73">
        <f>+K42+H42+E42</f>
        <v>1146955000</v>
      </c>
      <c r="O42" s="70">
        <f>+L42+I42+F42</f>
        <v>1146955000</v>
      </c>
      <c r="P42" s="29"/>
    </row>
    <row r="43" spans="1:16" ht="21" customHeight="1">
      <c r="A43" s="64" t="s">
        <v>139</v>
      </c>
      <c r="B43" s="65"/>
      <c r="C43" s="65"/>
      <c r="D43" s="78">
        <v>1050000</v>
      </c>
      <c r="E43" s="74"/>
      <c r="F43" s="72">
        <f>+E43+D43</f>
        <v>1050000</v>
      </c>
      <c r="G43" s="71"/>
      <c r="H43" s="71"/>
      <c r="I43" s="71">
        <f>G43+H43</f>
        <v>0</v>
      </c>
      <c r="J43" s="71"/>
      <c r="K43" s="71"/>
      <c r="L43" s="71"/>
      <c r="M43" s="73">
        <f>+J43+G43+D43</f>
        <v>1050000</v>
      </c>
      <c r="N43" s="73">
        <f>+K43+H43+E43</f>
        <v>0</v>
      </c>
      <c r="O43" s="70">
        <f>+L43+I43+F43</f>
        <v>1050000</v>
      </c>
      <c r="P43" s="29"/>
    </row>
    <row r="44" spans="1:16" ht="21" customHeight="1">
      <c r="A44" s="83" t="s">
        <v>140</v>
      </c>
      <c r="B44" s="84"/>
      <c r="C44" s="85"/>
      <c r="D44" s="73">
        <v>18923000</v>
      </c>
      <c r="E44" s="74"/>
      <c r="F44" s="72">
        <f>+E44+D44</f>
        <v>18923000</v>
      </c>
      <c r="G44" s="71">
        <v>96000000</v>
      </c>
      <c r="H44" s="71"/>
      <c r="I44" s="71">
        <f>+H44+G44</f>
        <v>96000000</v>
      </c>
      <c r="J44" s="71"/>
      <c r="K44" s="71"/>
      <c r="L44" s="71"/>
      <c r="M44" s="73">
        <f>+J44+G44+D44</f>
        <v>114923000</v>
      </c>
      <c r="N44" s="73">
        <f>+K44+H44+E44</f>
        <v>0</v>
      </c>
      <c r="O44" s="70">
        <f>+L44+I44+F44</f>
        <v>114923000</v>
      </c>
      <c r="P44" s="29"/>
    </row>
    <row r="45" spans="1:16" ht="51" customHeight="1">
      <c r="A45" s="86"/>
      <c r="B45" s="87"/>
      <c r="C45" s="88" t="s">
        <v>9</v>
      </c>
      <c r="D45" s="89">
        <f>+D11+D30+D31+D38+D39+D40+D41+D42+D43+D44</f>
        <v>8006353000</v>
      </c>
      <c r="E45" s="90">
        <f>+E11+E30+E31+E38+E39+E40+E41+E42+E43+E44</f>
        <v>17178213000</v>
      </c>
      <c r="F45" s="91">
        <f>+F11+F30+F31+F38+F39+F40+F41+F42+F43+F44</f>
        <v>25184566000</v>
      </c>
      <c r="G45" s="89">
        <f>+G11+G30+G31+G38+G39+G40+G41+G42+G43+G44</f>
        <v>2085009000</v>
      </c>
      <c r="H45" s="90">
        <f>+H11+H30+H31+H38+H39+H40+H41+H42+H43+H44</f>
        <v>722924000</v>
      </c>
      <c r="I45" s="89">
        <f>+I11+I30+I31+I38+I39+I40+I41+I42+I43+I44</f>
        <v>2807933000</v>
      </c>
      <c r="J45" s="90">
        <f>+J11+J30+J31+J38+J39+J40+J41+J42+J43+J44</f>
        <v>5633018000</v>
      </c>
      <c r="K45" s="90">
        <f>+K11+K30+K31+K38+K39+K40+K41+K42+K43+K44</f>
        <v>214090000</v>
      </c>
      <c r="L45" s="90">
        <f>+L11+L30+L31+L38+L39+L40+L41+L42+L43+L44</f>
        <v>5847108000</v>
      </c>
      <c r="M45" s="89">
        <f>J45+G45+D45</f>
        <v>15724380000</v>
      </c>
      <c r="N45" s="89">
        <f>K45+H45+E45</f>
        <v>18115227000</v>
      </c>
      <c r="O45" s="92">
        <f>L45+I45+F45</f>
        <v>33839607000</v>
      </c>
      <c r="P45" s="29"/>
    </row>
    <row r="46" spans="3:16" ht="12.75">
      <c r="C46" s="93"/>
      <c r="D46" s="93"/>
      <c r="E46" s="93"/>
      <c r="F46" s="94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4:16" ht="33" customHeight="1">
      <c r="D47" s="29"/>
      <c r="F47" s="94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6:16" ht="12.75">
      <c r="F48" s="94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6:16" ht="12.75">
      <c r="F49" s="94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6:16" ht="12.75">
      <c r="F50" s="94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6:16" ht="12.75">
      <c r="F51" s="94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6:16" ht="12.75">
      <c r="F52" s="94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6:16" s="3" customFormat="1" ht="12.75">
      <c r="F53" s="95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6:16" s="3" customFormat="1" ht="12.75">
      <c r="F54" s="95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6:16" s="3" customFormat="1" ht="12.75">
      <c r="F55" s="95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="3" customFormat="1" ht="12.75">
      <c r="F56" s="96"/>
    </row>
    <row r="57" s="3" customFormat="1" ht="12.75">
      <c r="F57" s="96"/>
    </row>
    <row r="58" s="3" customFormat="1" ht="12.75">
      <c r="F58" s="96"/>
    </row>
    <row r="59" s="3" customFormat="1" ht="12.75">
      <c r="F59" s="96"/>
    </row>
    <row r="60" s="3" customFormat="1" ht="12.75">
      <c r="F60" s="96"/>
    </row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</sheetData>
  <sheetProtection selectLockedCells="1" selectUnlockedCells="1"/>
  <mergeCells count="6">
    <mergeCell ref="A4:O4"/>
    <mergeCell ref="A5:O5"/>
    <mergeCell ref="D9:F9"/>
    <mergeCell ref="G9:I9"/>
    <mergeCell ref="J9:L9"/>
    <mergeCell ref="M9:O9"/>
  </mergeCells>
  <printOptions/>
  <pageMargins left="0.4722222222222222" right="1.6534722222222222" top="1.1416666666666666" bottom="0.590277777777777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7"/>
  <sheetViews>
    <sheetView showZeros="0" zoomScale="75" zoomScaleNormal="75" workbookViewId="0" topLeftCell="A1">
      <selection activeCell="E30" sqref="E30"/>
    </sheetView>
  </sheetViews>
  <sheetFormatPr defaultColWidth="11.421875" defaultRowHeight="12.75"/>
  <cols>
    <col min="1" max="1" width="45.8515625" style="29" customWidth="1"/>
    <col min="2" max="2" width="15.00390625" style="29" customWidth="1"/>
    <col min="3" max="3" width="15.140625" style="29" customWidth="1"/>
    <col min="4" max="4" width="15.7109375" style="29" customWidth="1"/>
    <col min="5" max="5" width="14.7109375" style="29" customWidth="1"/>
    <col min="6" max="16384" width="11.421875" style="29" customWidth="1"/>
  </cols>
  <sheetData>
    <row r="3" spans="3:5" ht="12.75">
      <c r="C3" s="30" t="s">
        <v>0</v>
      </c>
      <c r="D3" s="30"/>
      <c r="E3" s="30"/>
    </row>
    <row r="4" spans="3:5" ht="12.75">
      <c r="C4" s="30" t="s">
        <v>141</v>
      </c>
      <c r="D4" s="30"/>
      <c r="E4" s="30"/>
    </row>
    <row r="5" spans="3:4" ht="12.75">
      <c r="C5" s="31"/>
      <c r="D5" s="31"/>
    </row>
    <row r="6" spans="3:4" ht="12.75">
      <c r="C6" s="31"/>
      <c r="D6" s="31"/>
    </row>
    <row r="7" spans="1:5" ht="12.75">
      <c r="A7" s="32" t="s">
        <v>2</v>
      </c>
      <c r="B7" s="32"/>
      <c r="C7" s="32"/>
      <c r="D7" s="32"/>
      <c r="E7" s="32"/>
    </row>
    <row r="8" spans="1:5" ht="12.75">
      <c r="A8" s="32" t="s">
        <v>142</v>
      </c>
      <c r="B8" s="32"/>
      <c r="C8" s="32"/>
      <c r="D8" s="32"/>
      <c r="E8" s="32"/>
    </row>
    <row r="9" spans="1:5" ht="12.75">
      <c r="A9" s="97"/>
      <c r="B9" s="97"/>
      <c r="C9" s="97"/>
      <c r="D9" s="97"/>
      <c r="E9" s="97"/>
    </row>
    <row r="10" spans="1:5" ht="12.75">
      <c r="A10" s="34"/>
      <c r="B10" s="34"/>
      <c r="C10" s="34"/>
      <c r="D10" s="34"/>
      <c r="E10" s="34"/>
    </row>
    <row r="11" spans="1:5" s="31" customFormat="1" ht="12.75">
      <c r="A11" s="98"/>
      <c r="B11" s="99" t="s">
        <v>4</v>
      </c>
      <c r="C11" s="99"/>
      <c r="D11" s="99"/>
      <c r="E11" s="100"/>
    </row>
    <row r="12" spans="1:5" s="31" customFormat="1" ht="12.75">
      <c r="A12" s="101" t="s">
        <v>5</v>
      </c>
      <c r="B12" s="102" t="s">
        <v>143</v>
      </c>
      <c r="C12" s="102" t="s">
        <v>144</v>
      </c>
      <c r="D12" s="102" t="s">
        <v>8</v>
      </c>
      <c r="E12" s="103" t="s">
        <v>9</v>
      </c>
    </row>
    <row r="13" spans="1:5" ht="12.75">
      <c r="A13" s="104"/>
      <c r="B13" s="105"/>
      <c r="C13" s="105"/>
      <c r="D13" s="105"/>
      <c r="E13" s="106"/>
    </row>
    <row r="14" spans="1:5" s="1" customFormat="1" ht="12.75">
      <c r="A14" s="45" t="s">
        <v>145</v>
      </c>
      <c r="B14" s="39">
        <f>B16</f>
        <v>244691000</v>
      </c>
      <c r="C14" s="39">
        <f>C16</f>
        <v>375248000</v>
      </c>
      <c r="D14" s="39">
        <f>D16</f>
        <v>458909000</v>
      </c>
      <c r="E14" s="19">
        <f>D14+C14+B14</f>
        <v>1078848000</v>
      </c>
    </row>
    <row r="15" spans="1:5" s="1" customFormat="1" ht="13.5" customHeight="1">
      <c r="A15" s="107" t="s">
        <v>146</v>
      </c>
      <c r="B15" s="39"/>
      <c r="C15" s="39"/>
      <c r="D15" s="39"/>
      <c r="E15" s="19"/>
    </row>
    <row r="16" spans="1:5" s="1" customFormat="1" ht="14.25" customHeight="1">
      <c r="A16" s="108" t="s">
        <v>147</v>
      </c>
      <c r="B16" s="39">
        <v>244691000</v>
      </c>
      <c r="C16" s="39">
        <v>375248000</v>
      </c>
      <c r="D16" s="39">
        <v>458909000</v>
      </c>
      <c r="E16" s="19">
        <f>B16+C16+D16</f>
        <v>1078848000</v>
      </c>
    </row>
    <row r="17" spans="1:5" s="1" customFormat="1" ht="12.75">
      <c r="A17" s="22"/>
      <c r="B17" s="39"/>
      <c r="C17" s="39"/>
      <c r="D17" s="39"/>
      <c r="E17" s="19"/>
    </row>
    <row r="18" spans="1:5" s="1" customFormat="1" ht="10.5" customHeight="1">
      <c r="A18" s="22"/>
      <c r="B18" s="40"/>
      <c r="C18" s="40"/>
      <c r="D18" s="40"/>
      <c r="E18" s="19"/>
    </row>
    <row r="19" spans="1:6" s="1" customFormat="1" ht="12.75">
      <c r="A19" s="45" t="s">
        <v>148</v>
      </c>
      <c r="B19" s="39"/>
      <c r="C19" s="39">
        <f>C21</f>
        <v>516752340</v>
      </c>
      <c r="D19" s="39"/>
      <c r="E19" s="19">
        <f>D19+C19+B19</f>
        <v>516752340</v>
      </c>
      <c r="F19" s="109"/>
    </row>
    <row r="20" spans="1:6" s="1" customFormat="1" ht="12.75">
      <c r="A20" s="107" t="s">
        <v>146</v>
      </c>
      <c r="B20" s="39"/>
      <c r="C20" s="39"/>
      <c r="D20" s="39"/>
      <c r="E20" s="19"/>
      <c r="F20" s="109"/>
    </row>
    <row r="21" spans="1:6" s="1" customFormat="1" ht="12.75" customHeight="1">
      <c r="A21" s="108" t="s">
        <v>149</v>
      </c>
      <c r="B21" s="39"/>
      <c r="C21" s="39">
        <v>516752340</v>
      </c>
      <c r="D21" s="39"/>
      <c r="E21" s="19">
        <f>B21+C21+D21</f>
        <v>516752340</v>
      </c>
      <c r="F21" s="109"/>
    </row>
    <row r="22" spans="1:6" s="1" customFormat="1" ht="12.75">
      <c r="A22" s="22"/>
      <c r="B22" s="39"/>
      <c r="C22" s="39"/>
      <c r="D22" s="39"/>
      <c r="E22" s="19"/>
      <c r="F22" s="109"/>
    </row>
    <row r="23" spans="1:6" s="1" customFormat="1" ht="12.75">
      <c r="A23" s="22"/>
      <c r="B23" s="39"/>
      <c r="C23" s="39"/>
      <c r="D23" s="39"/>
      <c r="E23" s="19"/>
      <c r="F23" s="109"/>
    </row>
    <row r="24" spans="1:6" s="1" customFormat="1" ht="12.75">
      <c r="A24" s="110" t="s">
        <v>150</v>
      </c>
      <c r="B24" s="39">
        <f>+B19+B14</f>
        <v>244691000</v>
      </c>
      <c r="C24" s="39">
        <f>+C19+C14</f>
        <v>892000340</v>
      </c>
      <c r="D24" s="39">
        <f>+D19+D14</f>
        <v>458909000</v>
      </c>
      <c r="E24" s="19">
        <f>D24+C24+B24</f>
        <v>1595600340</v>
      </c>
      <c r="F24" s="109"/>
    </row>
    <row r="25" spans="1:6" s="1" customFormat="1" ht="12.75">
      <c r="A25" s="22"/>
      <c r="B25" s="39"/>
      <c r="C25" s="39"/>
      <c r="D25" s="39"/>
      <c r="E25" s="19"/>
      <c r="F25" s="109"/>
    </row>
    <row r="26" spans="1:5" s="1" customFormat="1" ht="12.75">
      <c r="A26" s="43"/>
      <c r="B26" s="44"/>
      <c r="C26" s="44"/>
      <c r="D26" s="44"/>
      <c r="E26" s="28"/>
    </row>
    <row r="27" spans="1:5" s="1" customFormat="1" ht="12.75">
      <c r="A27" s="21"/>
      <c r="B27" s="21"/>
      <c r="C27" s="21"/>
      <c r="D27" s="21"/>
      <c r="E27" s="21"/>
    </row>
    <row r="28" s="1" customFormat="1" ht="12.75"/>
    <row r="29" s="1" customFormat="1" ht="12.75"/>
  </sheetData>
  <sheetProtection selectLockedCells="1" selectUnlockedCells="1"/>
  <mergeCells count="3">
    <mergeCell ref="A7:E7"/>
    <mergeCell ref="A8:E8"/>
    <mergeCell ref="B11:D11"/>
  </mergeCells>
  <printOptions/>
  <pageMargins left="1.1847222222222222" right="0.5298611111111111" top="1.429861111111111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showZeros="0" zoomScale="75" zoomScaleNormal="75" workbookViewId="0" topLeftCell="A1">
      <selection activeCell="C26" sqref="C26"/>
    </sheetView>
  </sheetViews>
  <sheetFormatPr defaultColWidth="11.421875" defaultRowHeight="12.75"/>
  <cols>
    <col min="1" max="1" width="55.8515625" style="111" customWidth="1"/>
    <col min="2" max="2" width="13.28125" style="112" customWidth="1"/>
    <col min="3" max="3" width="15.7109375" style="112" customWidth="1"/>
    <col min="4" max="4" width="15.57421875" style="112" customWidth="1"/>
    <col min="5" max="5" width="13.57421875" style="112" customWidth="1"/>
    <col min="6" max="16384" width="11.57421875" style="31" customWidth="1"/>
  </cols>
  <sheetData>
    <row r="3" ht="12.75">
      <c r="C3" s="30" t="s">
        <v>0</v>
      </c>
    </row>
    <row r="4" ht="12.75">
      <c r="C4" s="30" t="s">
        <v>151</v>
      </c>
    </row>
    <row r="5" spans="3:5" ht="12.75">
      <c r="C5" s="31"/>
      <c r="D5" s="113"/>
      <c r="E5" s="114"/>
    </row>
    <row r="6" spans="4:5" ht="12.75">
      <c r="D6" s="113"/>
      <c r="E6" s="114"/>
    </row>
    <row r="7" spans="1:5" ht="12.75">
      <c r="A7" s="115" t="s">
        <v>2</v>
      </c>
      <c r="B7" s="115"/>
      <c r="C7" s="115"/>
      <c r="D7" s="115"/>
      <c r="E7" s="115"/>
    </row>
    <row r="8" spans="1:5" ht="12.75">
      <c r="A8" s="115" t="s">
        <v>152</v>
      </c>
      <c r="B8" s="115"/>
      <c r="C8" s="115"/>
      <c r="D8" s="115"/>
      <c r="E8" s="115"/>
    </row>
    <row r="9" spans="1:5" ht="25.5" customHeight="1">
      <c r="A9" s="116"/>
      <c r="B9" s="117"/>
      <c r="C9" s="117"/>
      <c r="D9" s="117"/>
      <c r="E9" s="117"/>
    </row>
    <row r="10" spans="1:5" s="3" customFormat="1" ht="15" customHeight="1">
      <c r="A10" s="118"/>
      <c r="B10" s="119" t="s">
        <v>4</v>
      </c>
      <c r="C10" s="119"/>
      <c r="D10" s="119"/>
      <c r="E10" s="120"/>
    </row>
    <row r="11" spans="1:5" s="3" customFormat="1" ht="38.25" customHeight="1">
      <c r="A11" s="121" t="s">
        <v>5</v>
      </c>
      <c r="B11" s="122" t="s">
        <v>153</v>
      </c>
      <c r="C11" s="122" t="s">
        <v>73</v>
      </c>
      <c r="D11" s="122" t="s">
        <v>8</v>
      </c>
      <c r="E11" s="123" t="s">
        <v>9</v>
      </c>
    </row>
    <row r="12" spans="1:5" s="3" customFormat="1" ht="12.75">
      <c r="A12" s="124"/>
      <c r="B12" s="125"/>
      <c r="C12" s="125"/>
      <c r="D12" s="125"/>
      <c r="E12" s="126"/>
    </row>
    <row r="13" spans="1:5" s="3" customFormat="1" ht="26.25" customHeight="1">
      <c r="A13" s="127" t="s">
        <v>154</v>
      </c>
      <c r="B13" s="128">
        <f>B14+B15+B16</f>
        <v>834157000</v>
      </c>
      <c r="C13" s="128">
        <f>C14+C15+C16</f>
        <v>244691000</v>
      </c>
      <c r="D13" s="128">
        <f>D14+D15+D16</f>
        <v>0</v>
      </c>
      <c r="E13" s="129">
        <f>SUM(B13:D13)</f>
        <v>1078848000</v>
      </c>
    </row>
    <row r="14" spans="1:5" s="3" customFormat="1" ht="13.5" customHeight="1">
      <c r="A14" s="130" t="s">
        <v>155</v>
      </c>
      <c r="B14" s="128"/>
      <c r="C14" s="128">
        <v>244691000</v>
      </c>
      <c r="D14" s="128"/>
      <c r="E14" s="129">
        <f>SUM(B14:D14)</f>
        <v>244691000</v>
      </c>
    </row>
    <row r="15" spans="1:5" s="3" customFormat="1" ht="13.5" customHeight="1">
      <c r="A15" s="130" t="s">
        <v>156</v>
      </c>
      <c r="B15" s="128">
        <v>375248000</v>
      </c>
      <c r="C15" s="128"/>
      <c r="D15" s="128"/>
      <c r="E15" s="129">
        <f>SUM(B15:D15)</f>
        <v>375248000</v>
      </c>
    </row>
    <row r="16" spans="1:5" s="3" customFormat="1" ht="13.5" customHeight="1">
      <c r="A16" s="130" t="s">
        <v>157</v>
      </c>
      <c r="B16" s="128">
        <v>458909000</v>
      </c>
      <c r="C16" s="128"/>
      <c r="D16" s="128"/>
      <c r="E16" s="129">
        <f>B16+C16+D16</f>
        <v>458909000</v>
      </c>
    </row>
    <row r="17" spans="1:5" s="3" customFormat="1" ht="6" customHeight="1">
      <c r="A17" s="131"/>
      <c r="B17" s="128"/>
      <c r="C17" s="128"/>
      <c r="D17" s="128"/>
      <c r="E17" s="129"/>
    </row>
    <row r="18" spans="1:5" s="3" customFormat="1" ht="27" customHeight="1">
      <c r="A18" s="127" t="s">
        <v>158</v>
      </c>
      <c r="B18" s="128">
        <f>B19+B20</f>
        <v>516752340</v>
      </c>
      <c r="C18" s="128">
        <f>C19+C20</f>
        <v>0</v>
      </c>
      <c r="D18" s="128">
        <f>D19+D20</f>
        <v>0</v>
      </c>
      <c r="E18" s="129">
        <f>SUM(B18:D18)</f>
        <v>516752340</v>
      </c>
    </row>
    <row r="19" spans="1:5" s="3" customFormat="1" ht="12.75" hidden="1">
      <c r="A19" s="131" t="s">
        <v>155</v>
      </c>
      <c r="B19" s="128"/>
      <c r="C19" s="128"/>
      <c r="D19" s="128"/>
      <c r="E19" s="129"/>
    </row>
    <row r="20" spans="1:5" s="3" customFormat="1" ht="13.5" customHeight="1">
      <c r="A20" s="130" t="s">
        <v>156</v>
      </c>
      <c r="B20" s="128">
        <v>516752340</v>
      </c>
      <c r="C20" s="128"/>
      <c r="D20" s="128"/>
      <c r="E20" s="129">
        <f>SUM(B20:D20)</f>
        <v>516752340</v>
      </c>
    </row>
    <row r="21" spans="1:5" s="3" customFormat="1" ht="12.75">
      <c r="A21" s="132"/>
      <c r="B21" s="128"/>
      <c r="C21" s="128"/>
      <c r="D21" s="128"/>
      <c r="E21" s="129"/>
    </row>
    <row r="22" spans="1:5" s="3" customFormat="1" ht="12.75">
      <c r="A22" s="133" t="s">
        <v>9</v>
      </c>
      <c r="B22" s="128">
        <f>B13+B18</f>
        <v>1350909340</v>
      </c>
      <c r="C22" s="128">
        <f>C13+C18</f>
        <v>244691000</v>
      </c>
      <c r="D22" s="128">
        <f>D13+D18</f>
        <v>0</v>
      </c>
      <c r="E22" s="129">
        <f>SUM(B22:D22)</f>
        <v>1595600340</v>
      </c>
    </row>
    <row r="23" spans="1:5" s="3" customFormat="1" ht="12.75">
      <c r="A23" s="134"/>
      <c r="B23" s="135"/>
      <c r="C23" s="135"/>
      <c r="D23" s="135"/>
      <c r="E23" s="136"/>
    </row>
    <row r="24" spans="1:5" s="3" customFormat="1" ht="12.75">
      <c r="A24" s="137"/>
      <c r="B24" s="138"/>
      <c r="C24" s="138"/>
      <c r="D24" s="138"/>
      <c r="E24" s="138"/>
    </row>
    <row r="25" spans="1:5" s="3" customFormat="1" ht="12.75">
      <c r="A25" s="137"/>
      <c r="B25" s="138"/>
      <c r="C25" s="138"/>
      <c r="D25" s="138"/>
      <c r="E25" s="138"/>
    </row>
    <row r="26" spans="1:5" s="3" customFormat="1" ht="12.75">
      <c r="A26" s="137"/>
      <c r="B26" s="138"/>
      <c r="C26" s="138"/>
      <c r="D26" s="138"/>
      <c r="E26" s="138"/>
    </row>
    <row r="27" spans="1:5" s="3" customFormat="1" ht="12.75">
      <c r="A27" s="137"/>
      <c r="B27" s="138"/>
      <c r="C27" s="138"/>
      <c r="D27" s="138"/>
      <c r="E27" s="138"/>
    </row>
    <row r="28" spans="1:5" s="3" customFormat="1" ht="12.75">
      <c r="A28" s="137"/>
      <c r="B28" s="138"/>
      <c r="C28" s="138"/>
      <c r="D28" s="138"/>
      <c r="E28" s="138"/>
    </row>
    <row r="29" spans="1:5" s="3" customFormat="1" ht="12.75">
      <c r="A29" s="137"/>
      <c r="B29" s="138"/>
      <c r="C29" s="138"/>
      <c r="D29" s="138"/>
      <c r="E29" s="138"/>
    </row>
    <row r="30" spans="1:5" s="3" customFormat="1" ht="12.75">
      <c r="A30" s="137"/>
      <c r="B30" s="138"/>
      <c r="C30" s="138"/>
      <c r="D30" s="138"/>
      <c r="E30" s="138"/>
    </row>
    <row r="31" spans="1:5" s="3" customFormat="1" ht="12.75">
      <c r="A31" s="137"/>
      <c r="B31" s="138"/>
      <c r="C31" s="138"/>
      <c r="D31" s="138"/>
      <c r="E31" s="138"/>
    </row>
    <row r="32" spans="1:5" s="3" customFormat="1" ht="12.75">
      <c r="A32" s="137"/>
      <c r="B32" s="138"/>
      <c r="C32" s="138"/>
      <c r="D32" s="138"/>
      <c r="E32" s="138"/>
    </row>
    <row r="33" spans="1:5" s="3" customFormat="1" ht="12.75">
      <c r="A33" s="137"/>
      <c r="B33" s="138"/>
      <c r="C33" s="138"/>
      <c r="D33" s="138"/>
      <c r="E33" s="138"/>
    </row>
    <row r="34" spans="1:5" s="3" customFormat="1" ht="12.75">
      <c r="A34" s="137"/>
      <c r="B34" s="138"/>
      <c r="C34" s="138"/>
      <c r="D34" s="138"/>
      <c r="E34" s="138"/>
    </row>
    <row r="35" spans="1:5" s="3" customFormat="1" ht="12.75">
      <c r="A35" s="137"/>
      <c r="B35" s="138"/>
      <c r="C35" s="138"/>
      <c r="D35" s="138"/>
      <c r="E35" s="138"/>
    </row>
    <row r="36" spans="1:5" s="3" customFormat="1" ht="12.75">
      <c r="A36" s="137"/>
      <c r="B36" s="138"/>
      <c r="C36" s="138"/>
      <c r="D36" s="138"/>
      <c r="E36" s="138"/>
    </row>
  </sheetData>
  <sheetProtection selectLockedCells="1" selectUnlockedCells="1"/>
  <mergeCells count="3">
    <mergeCell ref="A7:E7"/>
    <mergeCell ref="A8:E8"/>
    <mergeCell ref="B10:D10"/>
  </mergeCells>
  <printOptions/>
  <pageMargins left="0.8097222222222222" right="0.7479166666666667" top="1.770138888888889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showZeros="0" zoomScale="75" zoomScaleNormal="75" workbookViewId="0" topLeftCell="A2">
      <selection activeCell="A15" sqref="A15"/>
    </sheetView>
  </sheetViews>
  <sheetFormatPr defaultColWidth="11.421875" defaultRowHeight="12.75"/>
  <cols>
    <col min="1" max="1" width="58.7109375" style="29" customWidth="1"/>
    <col min="2" max="2" width="13.8515625" style="29" customWidth="1"/>
    <col min="3" max="3" width="15.421875" style="29" customWidth="1"/>
    <col min="4" max="4" width="13.28125" style="29" customWidth="1"/>
    <col min="5" max="5" width="15.28125" style="29" customWidth="1"/>
    <col min="6" max="16384" width="11.57421875" style="29" customWidth="1"/>
  </cols>
  <sheetData>
    <row r="2" ht="12.75">
      <c r="C2" s="30" t="s">
        <v>0</v>
      </c>
    </row>
    <row r="3" spans="3:5" ht="12.75">
      <c r="C3" s="30" t="s">
        <v>159</v>
      </c>
      <c r="D3" s="30"/>
      <c r="E3" s="30"/>
    </row>
    <row r="4" spans="3:5" ht="12.75">
      <c r="C4" s="31"/>
      <c r="D4" s="30"/>
      <c r="E4" s="30"/>
    </row>
    <row r="5" spans="3:5" ht="12.75">
      <c r="C5" s="31"/>
      <c r="D5" s="30"/>
      <c r="E5" s="30"/>
    </row>
    <row r="6" spans="1:5" ht="12.75">
      <c r="A6" s="32" t="s">
        <v>2</v>
      </c>
      <c r="B6" s="32"/>
      <c r="C6" s="32"/>
      <c r="D6" s="32"/>
      <c r="E6" s="32"/>
    </row>
    <row r="7" spans="1:5" ht="12.75">
      <c r="A7" s="32" t="s">
        <v>160</v>
      </c>
      <c r="B7" s="32"/>
      <c r="C7" s="32"/>
      <c r="D7" s="32"/>
      <c r="E7" s="32"/>
    </row>
    <row r="8" spans="1:5" ht="12.75">
      <c r="A8" s="33"/>
      <c r="B8" s="34"/>
      <c r="C8" s="34"/>
      <c r="D8" s="34"/>
      <c r="E8" s="34"/>
    </row>
    <row r="9" spans="1:5" ht="12.75" customHeight="1">
      <c r="A9" s="139"/>
      <c r="B9" s="140" t="s">
        <v>4</v>
      </c>
      <c r="C9" s="140"/>
      <c r="D9" s="140"/>
      <c r="E9" s="141"/>
    </row>
    <row r="10" spans="1:5" ht="12.75">
      <c r="A10" s="142" t="s">
        <v>5</v>
      </c>
      <c r="B10" s="143" t="s">
        <v>143</v>
      </c>
      <c r="C10" s="143" t="s">
        <v>144</v>
      </c>
      <c r="D10" s="143" t="s">
        <v>161</v>
      </c>
      <c r="E10" s="142" t="s">
        <v>9</v>
      </c>
    </row>
    <row r="11" spans="1:5" ht="12.75">
      <c r="A11" s="144"/>
      <c r="B11" s="145"/>
      <c r="C11" s="145"/>
      <c r="D11" s="145"/>
      <c r="E11" s="146"/>
    </row>
    <row r="12" spans="1:5" ht="15" customHeight="1">
      <c r="A12" s="147" t="s">
        <v>162</v>
      </c>
      <c r="B12" s="148">
        <f>B13+B16</f>
        <v>309691000</v>
      </c>
      <c r="C12" s="148">
        <f>C13+C16</f>
        <v>0</v>
      </c>
      <c r="D12" s="148">
        <f>D13+D16</f>
        <v>240000</v>
      </c>
      <c r="E12" s="149">
        <f>SUM(B12:D12)</f>
        <v>309931000</v>
      </c>
    </row>
    <row r="13" spans="1:5" ht="15" customHeight="1">
      <c r="A13" s="147" t="s">
        <v>163</v>
      </c>
      <c r="B13" s="148">
        <f>+B14+B15</f>
        <v>42202000</v>
      </c>
      <c r="C13" s="148">
        <f>+C14+C15</f>
        <v>0</v>
      </c>
      <c r="D13" s="148">
        <f>+D14+D15</f>
        <v>240000</v>
      </c>
      <c r="E13" s="149">
        <f>SUM(B13:D13)</f>
        <v>42442000</v>
      </c>
    </row>
    <row r="14" spans="1:5" ht="15" customHeight="1">
      <c r="A14" s="147" t="s">
        <v>164</v>
      </c>
      <c r="B14" s="148"/>
      <c r="C14" s="148"/>
      <c r="D14" s="148">
        <v>240000</v>
      </c>
      <c r="E14" s="149">
        <f>SUM(B14:D14)</f>
        <v>240000</v>
      </c>
    </row>
    <row r="15" spans="1:5" ht="15" customHeight="1">
      <c r="A15" s="147" t="s">
        <v>165</v>
      </c>
      <c r="B15" s="148">
        <v>42202000</v>
      </c>
      <c r="C15" s="148"/>
      <c r="D15" s="148"/>
      <c r="E15" s="149">
        <f>SUM(B15:D15)</f>
        <v>42202000</v>
      </c>
    </row>
    <row r="16" spans="1:5" ht="15" customHeight="1">
      <c r="A16" s="147" t="s">
        <v>166</v>
      </c>
      <c r="B16" s="148">
        <f>B18+B20+B17+B19</f>
        <v>267489000</v>
      </c>
      <c r="C16" s="148">
        <f>C18+C20+C17+C19</f>
        <v>0</v>
      </c>
      <c r="D16" s="148">
        <f>D18+D20+D17+D19</f>
        <v>0</v>
      </c>
      <c r="E16" s="149">
        <f>SUM(B16:D16)</f>
        <v>267489000</v>
      </c>
    </row>
    <row r="17" spans="1:5" ht="12.75" customHeight="1" hidden="1">
      <c r="A17" s="150" t="s">
        <v>167</v>
      </c>
      <c r="B17" s="148"/>
      <c r="C17" s="148"/>
      <c r="D17" s="148"/>
      <c r="E17" s="149">
        <f>SUM(B17:D17)</f>
        <v>0</v>
      </c>
    </row>
    <row r="18" spans="1:5" ht="17.25" customHeight="1">
      <c r="A18" s="147" t="s">
        <v>168</v>
      </c>
      <c r="B18" s="148">
        <v>1500000</v>
      </c>
      <c r="C18" s="148"/>
      <c r="D18" s="148"/>
      <c r="E18" s="149">
        <f>SUM(B18:D18)</f>
        <v>1500000</v>
      </c>
    </row>
    <row r="19" spans="1:5" ht="12.75" hidden="1">
      <c r="A19" s="147" t="s">
        <v>169</v>
      </c>
      <c r="B19" s="148"/>
      <c r="C19" s="148"/>
      <c r="D19" s="148"/>
      <c r="E19" s="149">
        <f>SUM(B19:D19)</f>
        <v>0</v>
      </c>
    </row>
    <row r="20" spans="1:5" ht="17.25" customHeight="1">
      <c r="A20" s="147" t="s">
        <v>170</v>
      </c>
      <c r="B20" s="148">
        <f>+B21</f>
        <v>265989000</v>
      </c>
      <c r="C20" s="148">
        <f>+C21</f>
        <v>0</v>
      </c>
      <c r="D20" s="148">
        <f>+D21</f>
        <v>0</v>
      </c>
      <c r="E20" s="149">
        <f>SUM(B20:D20)</f>
        <v>265989000</v>
      </c>
    </row>
    <row r="21" spans="1:5" ht="15" customHeight="1">
      <c r="A21" s="147" t="s">
        <v>171</v>
      </c>
      <c r="B21" s="148">
        <v>265989000</v>
      </c>
      <c r="C21" s="148"/>
      <c r="D21" s="148"/>
      <c r="E21" s="149">
        <f>SUM(B21:D21)</f>
        <v>265989000</v>
      </c>
    </row>
    <row r="22" spans="1:5" ht="15" customHeight="1">
      <c r="A22" s="147"/>
      <c r="B22" s="148"/>
      <c r="C22" s="148"/>
      <c r="D22" s="148"/>
      <c r="E22" s="149">
        <f>SUM(B22:D22)</f>
        <v>0</v>
      </c>
    </row>
    <row r="23" spans="1:5" ht="19.5" customHeight="1">
      <c r="A23" s="151" t="s">
        <v>9</v>
      </c>
      <c r="B23" s="148">
        <f>B12</f>
        <v>309691000</v>
      </c>
      <c r="C23" s="148">
        <f>C12</f>
        <v>0</v>
      </c>
      <c r="D23" s="148">
        <f>D12</f>
        <v>240000</v>
      </c>
      <c r="E23" s="149">
        <f>SUM(B23:D23)</f>
        <v>309931000</v>
      </c>
    </row>
    <row r="24" spans="1:5" ht="12.75">
      <c r="A24" s="152"/>
      <c r="B24" s="153"/>
      <c r="C24" s="153"/>
      <c r="D24" s="153"/>
      <c r="E24" s="154"/>
    </row>
  </sheetData>
  <sheetProtection selectLockedCells="1" selectUnlockedCells="1"/>
  <mergeCells count="3">
    <mergeCell ref="A6:E6"/>
    <mergeCell ref="A7:E7"/>
    <mergeCell ref="B9:D9"/>
  </mergeCells>
  <printOptions/>
  <pageMargins left="0.5902777777777778" right="2.4" top="1.7097222222222221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showZeros="0" zoomScale="75" zoomScaleNormal="75" workbookViewId="0" topLeftCell="A7">
      <selection activeCell="H30" sqref="H30"/>
    </sheetView>
  </sheetViews>
  <sheetFormatPr defaultColWidth="11.421875" defaultRowHeight="12.75"/>
  <cols>
    <col min="1" max="1" width="62.00390625" style="29" customWidth="1"/>
    <col min="2" max="2" width="17.140625" style="29" customWidth="1"/>
    <col min="3" max="3" width="16.7109375" style="29" customWidth="1"/>
    <col min="4" max="4" width="15.140625" style="29" customWidth="1"/>
    <col min="5" max="5" width="16.00390625" style="29" customWidth="1"/>
    <col min="6" max="16384" width="11.421875" style="29" customWidth="1"/>
  </cols>
  <sheetData>
    <row r="3" spans="2:5" ht="12.75">
      <c r="B3" s="30"/>
      <c r="C3" s="30" t="s">
        <v>0</v>
      </c>
      <c r="E3" s="30"/>
    </row>
    <row r="4" spans="2:5" ht="12.75">
      <c r="B4" s="30"/>
      <c r="C4" s="30" t="s">
        <v>172</v>
      </c>
      <c r="D4" s="30"/>
      <c r="E4" s="30"/>
    </row>
    <row r="5" spans="2:5" ht="12.75">
      <c r="B5" s="30"/>
      <c r="C5" s="31"/>
      <c r="D5" s="30"/>
      <c r="E5" s="30"/>
    </row>
    <row r="6" spans="2:5" ht="12.75">
      <c r="B6" s="30"/>
      <c r="C6" s="30"/>
      <c r="D6" s="30"/>
      <c r="E6" s="30"/>
    </row>
    <row r="7" spans="1:5" ht="12.75">
      <c r="A7" s="32" t="s">
        <v>2</v>
      </c>
      <c r="B7" s="32"/>
      <c r="C7" s="32"/>
      <c r="D7" s="32"/>
      <c r="E7" s="32"/>
    </row>
    <row r="8" spans="1:5" ht="12.75">
      <c r="A8" s="32" t="s">
        <v>173</v>
      </c>
      <c r="B8" s="32"/>
      <c r="C8" s="32"/>
      <c r="D8" s="32"/>
      <c r="E8" s="32"/>
    </row>
    <row r="9" spans="1:5" ht="12.75">
      <c r="A9" s="33"/>
      <c r="B9" s="34"/>
      <c r="C9" s="34"/>
      <c r="D9" s="34"/>
      <c r="E9" s="34"/>
    </row>
    <row r="10" spans="1:5" ht="21.75" customHeight="1">
      <c r="A10" s="139"/>
      <c r="B10" s="140" t="s">
        <v>4</v>
      </c>
      <c r="C10" s="140"/>
      <c r="D10" s="140"/>
      <c r="E10" s="141"/>
    </row>
    <row r="11" spans="1:5" ht="54" customHeight="1">
      <c r="A11" s="142" t="s">
        <v>5</v>
      </c>
      <c r="B11" s="143" t="s">
        <v>6</v>
      </c>
      <c r="C11" s="143" t="s">
        <v>144</v>
      </c>
      <c r="D11" s="143" t="s">
        <v>8</v>
      </c>
      <c r="E11" s="142" t="s">
        <v>9</v>
      </c>
    </row>
    <row r="12" spans="1:5" ht="12.75">
      <c r="A12" s="144"/>
      <c r="B12" s="145"/>
      <c r="C12" s="145"/>
      <c r="D12" s="155"/>
      <c r="E12" s="156"/>
    </row>
    <row r="13" spans="1:5" ht="22.5" customHeight="1">
      <c r="A13" s="157" t="s">
        <v>173</v>
      </c>
      <c r="B13" s="148">
        <f>+B17+B22</f>
        <v>345110000</v>
      </c>
      <c r="C13" s="148">
        <f>+C17+C22</f>
        <v>14820000</v>
      </c>
      <c r="D13" s="148">
        <f>+D17+D19+D22</f>
        <v>240000</v>
      </c>
      <c r="E13" s="158">
        <f>+B13+C13+D13</f>
        <v>360170000</v>
      </c>
    </row>
    <row r="14" spans="1:5" ht="12.75" hidden="1">
      <c r="A14" s="159" t="s">
        <v>174</v>
      </c>
      <c r="B14" s="148">
        <f>+B15+B16</f>
        <v>0</v>
      </c>
      <c r="C14" s="148">
        <f>+C15+C16</f>
        <v>0</v>
      </c>
      <c r="D14" s="148">
        <f>+D15+D16</f>
        <v>0</v>
      </c>
      <c r="E14" s="158">
        <f>+B14+C14+D14</f>
        <v>0</v>
      </c>
    </row>
    <row r="15" spans="1:5" ht="12.75" hidden="1">
      <c r="A15" s="150" t="s">
        <v>175</v>
      </c>
      <c r="B15" s="148"/>
      <c r="C15" s="148"/>
      <c r="D15" s="160"/>
      <c r="E15" s="158">
        <f>+B15+C15+D15</f>
        <v>0</v>
      </c>
    </row>
    <row r="16" spans="1:5" ht="12.75" hidden="1">
      <c r="A16" s="150" t="s">
        <v>176</v>
      </c>
      <c r="B16" s="148"/>
      <c r="C16" s="148"/>
      <c r="D16" s="160"/>
      <c r="E16" s="158">
        <f>+B16+C16+D16</f>
        <v>0</v>
      </c>
    </row>
    <row r="17" spans="1:5" ht="18" customHeight="1">
      <c r="A17" s="159" t="s">
        <v>177</v>
      </c>
      <c r="B17" s="148">
        <f>B18+B19</f>
        <v>126324000</v>
      </c>
      <c r="C17" s="148">
        <f>C18+C19</f>
        <v>5000000</v>
      </c>
      <c r="D17" s="161">
        <f>D18+D19</f>
        <v>240000</v>
      </c>
      <c r="E17" s="158">
        <f>+B17+C17+D17</f>
        <v>131564000</v>
      </c>
    </row>
    <row r="18" spans="1:5" ht="12.75">
      <c r="A18" s="150" t="s">
        <v>178</v>
      </c>
      <c r="B18" s="148"/>
      <c r="C18" s="148"/>
      <c r="D18" s="148">
        <v>240000</v>
      </c>
      <c r="E18" s="158">
        <f>+B18+C18+D18</f>
        <v>240000</v>
      </c>
    </row>
    <row r="19" spans="1:5" ht="12.75" customHeight="1">
      <c r="A19" s="150" t="s">
        <v>179</v>
      </c>
      <c r="B19" s="148">
        <f>B20+B21</f>
        <v>126324000</v>
      </c>
      <c r="C19" s="148">
        <f>C20+C21</f>
        <v>5000000</v>
      </c>
      <c r="D19" s="148">
        <f>D20+D21</f>
        <v>0</v>
      </c>
      <c r="E19" s="158">
        <f>+B19+C19+D19</f>
        <v>131324000</v>
      </c>
    </row>
    <row r="20" spans="1:5" ht="12.75" customHeight="1">
      <c r="A20" s="150" t="s">
        <v>180</v>
      </c>
      <c r="B20" s="148">
        <v>100000000</v>
      </c>
      <c r="C20" s="148">
        <v>5000000</v>
      </c>
      <c r="D20" s="148"/>
      <c r="E20" s="158">
        <f>+B20+C20+D20</f>
        <v>105000000</v>
      </c>
    </row>
    <row r="21" spans="1:5" ht="12.75" customHeight="1">
      <c r="A21" s="150" t="s">
        <v>181</v>
      </c>
      <c r="B21" s="148">
        <v>26324000</v>
      </c>
      <c r="C21" s="148"/>
      <c r="D21" s="148"/>
      <c r="E21" s="158">
        <f>+B21+C21+D21</f>
        <v>26324000</v>
      </c>
    </row>
    <row r="22" spans="1:5" ht="20.25" customHeight="1">
      <c r="A22" s="159" t="s">
        <v>182</v>
      </c>
      <c r="B22" s="148">
        <f>+B23+B26+B30+B31</f>
        <v>218786000</v>
      </c>
      <c r="C22" s="148">
        <f>+C23+C26+C30+C31</f>
        <v>9820000</v>
      </c>
      <c r="D22" s="148">
        <f>+D23+D26+D30+D31</f>
        <v>0</v>
      </c>
      <c r="E22" s="158">
        <f>+B22+C22+D22</f>
        <v>228606000</v>
      </c>
    </row>
    <row r="23" spans="1:5" ht="12.75">
      <c r="A23" s="150" t="s">
        <v>183</v>
      </c>
      <c r="B23" s="148">
        <v>7112000</v>
      </c>
      <c r="C23" s="148"/>
      <c r="D23" s="160"/>
      <c r="E23" s="158">
        <f>+B23+C23+D23</f>
        <v>7112000</v>
      </c>
    </row>
    <row r="24" spans="1:5" ht="12.75" hidden="1">
      <c r="A24" s="150" t="s">
        <v>184</v>
      </c>
      <c r="B24" s="148">
        <f>+B25</f>
        <v>0</v>
      </c>
      <c r="C24" s="148">
        <f>+C25</f>
        <v>0</v>
      </c>
      <c r="D24" s="160">
        <f>+D25</f>
        <v>0</v>
      </c>
      <c r="E24" s="158">
        <f>+B24+C24+D24</f>
        <v>0</v>
      </c>
    </row>
    <row r="25" spans="1:5" ht="12.75" hidden="1">
      <c r="A25" s="150" t="s">
        <v>90</v>
      </c>
      <c r="B25" s="148"/>
      <c r="C25" s="148"/>
      <c r="D25" s="160"/>
      <c r="E25" s="158">
        <f>+B25+C25+D25</f>
        <v>0</v>
      </c>
    </row>
    <row r="26" spans="1:5" ht="12.75">
      <c r="A26" s="150" t="s">
        <v>185</v>
      </c>
      <c r="B26" s="148">
        <f>+B28+B29</f>
        <v>13550000</v>
      </c>
      <c r="C26" s="148">
        <f>+C28+C29</f>
        <v>0</v>
      </c>
      <c r="D26" s="148">
        <f>+D28+D29</f>
        <v>0</v>
      </c>
      <c r="E26" s="158">
        <f>+B26+C26+D26</f>
        <v>13550000</v>
      </c>
    </row>
    <row r="27" spans="1:5" ht="12.75" hidden="1">
      <c r="A27" s="150" t="s">
        <v>186</v>
      </c>
      <c r="B27" s="148"/>
      <c r="C27" s="148"/>
      <c r="D27" s="160"/>
      <c r="E27" s="158">
        <f>+B27+C27+D27</f>
        <v>0</v>
      </c>
    </row>
    <row r="28" spans="1:5" ht="12.75">
      <c r="A28" s="150" t="s">
        <v>187</v>
      </c>
      <c r="B28" s="148">
        <v>12950000</v>
      </c>
      <c r="C28" s="148"/>
      <c r="D28" s="160"/>
      <c r="E28" s="158">
        <f>+B28+C28+D28</f>
        <v>12950000</v>
      </c>
    </row>
    <row r="29" spans="1:5" ht="12.75">
      <c r="A29" s="150" t="s">
        <v>188</v>
      </c>
      <c r="B29" s="148">
        <v>600000</v>
      </c>
      <c r="C29" s="148"/>
      <c r="D29" s="160"/>
      <c r="E29" s="158">
        <f>+B29+C29+D29</f>
        <v>600000</v>
      </c>
    </row>
    <row r="30" spans="1:5" ht="12.75">
      <c r="A30" s="150" t="s">
        <v>189</v>
      </c>
      <c r="B30" s="148">
        <v>30561000</v>
      </c>
      <c r="C30" s="148"/>
      <c r="D30" s="160"/>
      <c r="E30" s="158">
        <f>+B30+C30+D30</f>
        <v>30561000</v>
      </c>
    </row>
    <row r="31" spans="1:5" ht="12.75">
      <c r="A31" s="150" t="s">
        <v>190</v>
      </c>
      <c r="B31" s="162">
        <f>+B32+B33+B34</f>
        <v>167563000</v>
      </c>
      <c r="C31" s="162">
        <f>+C32+C33+C34</f>
        <v>9820000</v>
      </c>
      <c r="D31" s="162">
        <f>+D32+D34</f>
        <v>0</v>
      </c>
      <c r="E31" s="158">
        <f>+B31+C31+D31</f>
        <v>177383000</v>
      </c>
    </row>
    <row r="32" spans="1:5" ht="12.75">
      <c r="A32" s="150" t="s">
        <v>191</v>
      </c>
      <c r="B32" s="162">
        <v>63313000</v>
      </c>
      <c r="C32" s="162"/>
      <c r="D32" s="163"/>
      <c r="E32" s="158">
        <f>+B32+C32+D32</f>
        <v>63313000</v>
      </c>
    </row>
    <row r="33" spans="1:5" ht="12.75">
      <c r="A33" s="150" t="s">
        <v>192</v>
      </c>
      <c r="B33" s="162">
        <v>7500000</v>
      </c>
      <c r="C33" s="162"/>
      <c r="D33" s="163"/>
      <c r="E33" s="158">
        <f>+B33+C33+D33</f>
        <v>7500000</v>
      </c>
    </row>
    <row r="34" spans="1:5" ht="12.75">
      <c r="A34" s="150" t="s">
        <v>193</v>
      </c>
      <c r="B34" s="162">
        <v>96750000</v>
      </c>
      <c r="C34" s="162">
        <v>9820000</v>
      </c>
      <c r="D34" s="163"/>
      <c r="E34" s="158">
        <f>+B34+C34+D34</f>
        <v>106570000</v>
      </c>
    </row>
    <row r="35" spans="1:5" ht="12.75">
      <c r="A35" s="150"/>
      <c r="B35" s="162"/>
      <c r="C35" s="162"/>
      <c r="D35" s="163"/>
      <c r="E35" s="158">
        <f>+B35+C35+D35</f>
        <v>0</v>
      </c>
    </row>
    <row r="36" spans="1:5" ht="12.75">
      <c r="A36" s="150"/>
      <c r="B36" s="162"/>
      <c r="C36" s="162"/>
      <c r="D36" s="163"/>
      <c r="E36" s="158">
        <f>+B36+C36+D36</f>
        <v>0</v>
      </c>
    </row>
    <row r="37" spans="1:5" ht="12.75">
      <c r="A37" s="151" t="s">
        <v>9</v>
      </c>
      <c r="B37" s="148">
        <f>+B13</f>
        <v>345110000</v>
      </c>
      <c r="C37" s="148">
        <f>+C13</f>
        <v>14820000</v>
      </c>
      <c r="D37" s="148">
        <f>+D13</f>
        <v>240000</v>
      </c>
      <c r="E37" s="158">
        <f>+B37+C37+D37</f>
        <v>360170000</v>
      </c>
    </row>
    <row r="38" spans="1:5" ht="12.75">
      <c r="A38" s="152"/>
      <c r="B38" s="164"/>
      <c r="C38" s="164"/>
      <c r="D38" s="165"/>
      <c r="E38" s="166">
        <f>+B38+C38+D38</f>
        <v>0</v>
      </c>
    </row>
  </sheetData>
  <sheetProtection selectLockedCells="1" selectUnlockedCells="1"/>
  <mergeCells count="3">
    <mergeCell ref="A7:E7"/>
    <mergeCell ref="A8:E8"/>
    <mergeCell ref="B10:D10"/>
  </mergeCells>
  <printOptions/>
  <pageMargins left="0.39375" right="1.7319444444444445" top="1.417361111111111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0"/>
  <sheetViews>
    <sheetView showZeros="0" zoomScale="75" zoomScaleNormal="75" workbookViewId="0" topLeftCell="A1">
      <selection activeCell="C16" sqref="C16"/>
    </sheetView>
  </sheetViews>
  <sheetFormatPr defaultColWidth="11.421875" defaultRowHeight="12.75"/>
  <cols>
    <col min="1" max="1" width="56.140625" style="29" customWidth="1"/>
    <col min="2" max="2" width="12.7109375" style="29" customWidth="1"/>
    <col min="3" max="3" width="13.00390625" style="29" customWidth="1"/>
    <col min="4" max="4" width="12.57421875" style="29" customWidth="1"/>
    <col min="5" max="16384" width="11.421875" style="29" customWidth="1"/>
  </cols>
  <sheetData>
    <row r="3" spans="3:5" ht="12.75">
      <c r="C3" s="30" t="s">
        <v>0</v>
      </c>
      <c r="E3" s="30"/>
    </row>
    <row r="4" spans="3:5" ht="12.75">
      <c r="C4" s="30" t="s">
        <v>194</v>
      </c>
      <c r="D4" s="30"/>
      <c r="E4" s="30"/>
    </row>
    <row r="5" spans="3:4" ht="12.75">
      <c r="C5" s="31"/>
      <c r="D5" s="30"/>
    </row>
    <row r="6" spans="3:4" ht="12.75">
      <c r="C6" s="31"/>
      <c r="D6" s="30"/>
    </row>
    <row r="7" spans="1:5" ht="12.75">
      <c r="A7" s="32" t="s">
        <v>2</v>
      </c>
      <c r="B7" s="32"/>
      <c r="C7" s="32"/>
      <c r="D7" s="32"/>
      <c r="E7" s="32"/>
    </row>
    <row r="8" spans="1:5" ht="12.75">
      <c r="A8" s="32" t="s">
        <v>195</v>
      </c>
      <c r="B8" s="32"/>
      <c r="C8" s="32"/>
      <c r="D8" s="32"/>
      <c r="E8" s="32"/>
    </row>
    <row r="9" spans="1:5" ht="12.75">
      <c r="A9" s="34"/>
      <c r="B9" s="34"/>
      <c r="C9" s="34"/>
      <c r="D9" s="34"/>
      <c r="E9" s="34"/>
    </row>
    <row r="10" spans="1:5" s="1" customFormat="1" ht="16.5" customHeight="1">
      <c r="A10" s="167" t="s">
        <v>5</v>
      </c>
      <c r="B10" s="168" t="s">
        <v>4</v>
      </c>
      <c r="C10" s="168"/>
      <c r="D10" s="168"/>
      <c r="E10" s="169" t="s">
        <v>9</v>
      </c>
    </row>
    <row r="11" spans="1:5" s="170" customFormat="1" ht="51.75" customHeight="1">
      <c r="A11" s="167"/>
      <c r="B11" s="167" t="s">
        <v>143</v>
      </c>
      <c r="C11" s="11" t="s">
        <v>144</v>
      </c>
      <c r="D11" s="11" t="s">
        <v>161</v>
      </c>
      <c r="E11" s="169"/>
    </row>
    <row r="12" spans="1:5" s="1" customFormat="1" ht="12.75">
      <c r="A12" s="171"/>
      <c r="B12" s="40"/>
      <c r="C12" s="40"/>
      <c r="D12" s="40"/>
      <c r="E12" s="172"/>
    </row>
    <row r="13" spans="1:6" s="1" customFormat="1" ht="12.75">
      <c r="A13" s="22"/>
      <c r="B13" s="39"/>
      <c r="C13" s="39"/>
      <c r="D13" s="39"/>
      <c r="E13" s="173">
        <f>D13+C13+B13</f>
        <v>0</v>
      </c>
      <c r="F13" s="109"/>
    </row>
    <row r="14" spans="1:6" s="1" customFormat="1" ht="12.75">
      <c r="A14" s="45" t="s">
        <v>160</v>
      </c>
      <c r="B14" s="39">
        <f>B15</f>
        <v>32000</v>
      </c>
      <c r="C14" s="39">
        <f>C15</f>
        <v>9852000</v>
      </c>
      <c r="D14" s="39">
        <f>D15</f>
        <v>0</v>
      </c>
      <c r="E14" s="173">
        <f>D14+C14+B14</f>
        <v>9884000</v>
      </c>
      <c r="F14" s="109"/>
    </row>
    <row r="15" spans="1:6" s="1" customFormat="1" ht="15" customHeight="1">
      <c r="A15" s="107" t="s">
        <v>196</v>
      </c>
      <c r="B15" s="39">
        <v>32000</v>
      </c>
      <c r="C15" s="39">
        <v>9852000</v>
      </c>
      <c r="D15" s="39"/>
      <c r="E15" s="173">
        <f>D15+C15+B15</f>
        <v>9884000</v>
      </c>
      <c r="F15" s="109"/>
    </row>
    <row r="16" spans="1:6" s="1" customFormat="1" ht="12.75">
      <c r="A16" s="22"/>
      <c r="B16" s="39"/>
      <c r="C16" s="39"/>
      <c r="D16" s="39"/>
      <c r="E16" s="173">
        <f>D16+C16+B16</f>
        <v>0</v>
      </c>
      <c r="F16" s="109"/>
    </row>
    <row r="17" spans="1:6" s="1" customFormat="1" ht="12.75">
      <c r="A17" s="110" t="s">
        <v>197</v>
      </c>
      <c r="B17" s="39">
        <f>B14</f>
        <v>32000</v>
      </c>
      <c r="C17" s="39">
        <f>C14</f>
        <v>9852000</v>
      </c>
      <c r="D17" s="39">
        <f>D14</f>
        <v>0</v>
      </c>
      <c r="E17" s="173">
        <f>E14</f>
        <v>9884000</v>
      </c>
      <c r="F17" s="109"/>
    </row>
    <row r="18" spans="1:6" s="1" customFormat="1" ht="12.75">
      <c r="A18" s="22"/>
      <c r="B18" s="39"/>
      <c r="C18" s="39"/>
      <c r="D18" s="39"/>
      <c r="E18" s="173"/>
      <c r="F18" s="109"/>
    </row>
    <row r="19" spans="1:5" s="1" customFormat="1" ht="12.75">
      <c r="A19" s="43"/>
      <c r="B19" s="44"/>
      <c r="C19" s="44"/>
      <c r="D19" s="44"/>
      <c r="E19" s="174"/>
    </row>
    <row r="20" spans="1:5" ht="12.75">
      <c r="A20" s="163"/>
      <c r="B20" s="163"/>
      <c r="C20" s="163"/>
      <c r="D20" s="163"/>
      <c r="E20" s="163"/>
    </row>
  </sheetData>
  <sheetProtection selectLockedCells="1" selectUnlockedCells="1"/>
  <mergeCells count="5">
    <mergeCell ref="A7:E7"/>
    <mergeCell ref="A8:E8"/>
    <mergeCell ref="A10:A11"/>
    <mergeCell ref="B10:D10"/>
    <mergeCell ref="E10:E11"/>
  </mergeCells>
  <printOptions/>
  <pageMargins left="1.1298611111111112" right="0.7479166666666667" top="1.9597222222222221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EPELBAUM</cp:lastModifiedBy>
  <cp:lastPrinted>2011-12-12T15:23:03Z</cp:lastPrinted>
  <dcterms:modified xsi:type="dcterms:W3CDTF">2011-12-12T16:05:12Z</dcterms:modified>
  <cp:category/>
  <cp:version/>
  <cp:contentType/>
  <cp:contentStatus/>
  <cp:revision>4</cp:revision>
</cp:coreProperties>
</file>